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250" windowHeight="12525" activeTab="0"/>
  </bookViews>
  <sheets>
    <sheet name="Лист3" sheetId="1" r:id="rId1"/>
  </sheets>
  <definedNames>
    <definedName name="_xlnm.Print_Area" localSheetId="0">'Лист3'!$A$1:$K$94</definedName>
  </definedNames>
  <calcPr fullCalcOnLoad="1"/>
</workbook>
</file>

<file path=xl/sharedStrings.xml><?xml version="1.0" encoding="utf-8"?>
<sst xmlns="http://schemas.openxmlformats.org/spreadsheetml/2006/main" count="207" uniqueCount="198">
  <si>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</si>
  <si>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</si>
  <si>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</si>
  <si>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</si>
  <si>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</si>
  <si>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ШТРАФЫ, САНКЦИИ, ВОЗМЕЩЕНИЕ УЩЕРБА</t>
  </si>
  <si>
    <t>БЕЗВОЗМЕЗДНЫЕ ПОСТУПЛЕНИЯ</t>
  </si>
  <si>
    <t>ДОХОДЫ ОТ ПРОДАЖИ МАТЕРИАЛЬНЫХ И НЕМАТЕРИАЛЬНЫХ АКТИВОВ</t>
  </si>
  <si>
    <t>ПЛАТЕЖИ ПРИ ПОЛЬЗОВАНИИ ПРИРОДНЫМИ РЕСУРСАМИ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</si>
  <si>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</si>
  <si>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</si>
  <si>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Код бюджетной классификации</t>
  </si>
  <si>
    <t>Наименование налога (сбора)</t>
  </si>
  <si>
    <t>000 1 00 00000 00 0000 000</t>
  </si>
  <si>
    <t>000 1 01 00000 00 0000 000</t>
  </si>
  <si>
    <t>000 1 01 02000 01 0000 110</t>
  </si>
  <si>
    <t>Налог на доходы физических лиц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</si>
  <si>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</si>
  <si>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</si>
  <si>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</si>
  <si>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</si>
  <si>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</si>
  <si>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</si>
  <si>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</si>
  <si>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</si>
  <si>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</si>
  <si>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</si>
  <si>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</si>
  <si>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</si>
  <si>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</si>
  <si>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</si>
  <si>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 xml:space="preserve">000 1 13 00000 00 0000 000 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</si>
  <si>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</si>
  <si>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</si>
  <si>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</si>
  <si>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000 1 14 00000 00 0000 000</t>
  </si>
  <si>
    <t>000 1 14 02000 00 0000 000</t>
  </si>
  <si>
    <t>000 1 16 00000 00 0000 000</t>
  </si>
  <si>
    <t>000 1 17 00000 00 0000 000</t>
  </si>
  <si>
    <t>000 2 00 00000 00 0000 000</t>
  </si>
  <si>
    <t>000 2 02 00000 00 0000 000</t>
  </si>
  <si>
    <t>БЕЗВОЗМЕЗДНЫЕ ПОСТУПЛЕНИЯ ОТ ДРУГИХ БЮДЖЕТОВ БЮДЖЕТНОЙ СИСТЕМЫ РОССИЙСКОЙ  ФЕДЕРАЦИИ</t>
  </si>
  <si>
    <t>000 2 02 10000 00 0000 150</t>
  </si>
  <si>
    <t>Дотации бюджетам бюджетной системы   Российской Федерации</t>
  </si>
  <si>
    <t>000 2 02 20000 00 0000 150</t>
  </si>
  <si>
    <r>
      <t xml:space="preserve">Субсидии бюджетам </t>
    </r>
    <r>
      <rPr>
        <sz val="12"/>
        <color indexed="8"/>
        <rFont val="Times New Roman"/>
        <family val="1"/>
      </rPr>
      <t>бюджетной системы</t>
    </r>
    <r>
      <rPr>
        <sz val="12"/>
        <rFont val="Times New Roman"/>
        <family val="1"/>
      </rPr>
      <t xml:space="preserve"> Российской Федерации (межбюджетные субсидии)</t>
    </r>
  </si>
  <si>
    <t>000 2 02 30000 00 0000 150</t>
  </si>
  <si>
    <t>Субвенции бюджетам бюджетной системы Российской Федерации</t>
  </si>
  <si>
    <t>000 2 02 40000 00 0000 150</t>
  </si>
  <si>
    <t>Иные межбюджетные трансферты</t>
  </si>
  <si>
    <t xml:space="preserve">ИТОГО ДОХОДОВ 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</si>
  <si>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</si>
  <si>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Итого изменений</t>
  </si>
  <si>
    <t>Налог, взимаемый в связи с применением упрощенной системы налргоообложения</t>
  </si>
  <si>
    <t>000 1 05 01000 01 0000 000</t>
  </si>
  <si>
    <t>000 1 11 07014 14 0000 120</t>
  </si>
  <si>
    <t>Доходы от перечисления части прибыли, остающейся после уплаты налогов и платежей МУП</t>
  </si>
  <si>
    <t>000 1 11 05012 14 0000 120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</si>
  <si>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</si>
  <si>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000 1 11 05034 14 0000 120</t>
  </si>
  <si>
    <t>000 1 11 05074 14 0000 120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</si>
  <si>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</si>
  <si>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000 111 09080 14 0000 120</t>
  </si>
  <si>
    <t>Плата, за предоставление права на размещение и эксплуатацию нестационарного торгового объекта</t>
  </si>
  <si>
    <t>000 1 13 02994 14 0000 130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</si>
  <si>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</si>
  <si>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</si>
  <si>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000 1 14 02043 14 0000 410</t>
  </si>
  <si>
    <t>000  1 14 06012 14 0000 430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</si>
  <si>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</si>
  <si>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000 1 14 06312 14 0000 430</t>
  </si>
  <si>
    <t>000 2 02 15002 14 0000 150</t>
  </si>
  <si>
    <t>000 2 0219999 14 0000 150</t>
  </si>
  <si>
    <t>Иные дотации бюджетам муниципальных округов</t>
  </si>
  <si>
    <t>НАЛОГИ НА ИМУЩЕСТВО</t>
  </si>
  <si>
    <t>000 106 00000 00 0000 110</t>
  </si>
  <si>
    <t>Налог на имущество физических лиц</t>
  </si>
  <si>
    <t>Земельный налог</t>
  </si>
  <si>
    <t>000 1 06 01020 14 0000 110</t>
  </si>
  <si>
    <t>000 1 06 0600 00 0000 110</t>
  </si>
  <si>
    <t>Земельный налог с организаций</t>
  </si>
  <si>
    <t>Земельный налог с физических лиц</t>
  </si>
  <si>
    <t>000 1 06 0642 14 0000 110</t>
  </si>
  <si>
    <t>000 1 06 0632 14 0000 110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</si>
  <si>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</si>
  <si>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</si>
  <si>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</si>
  <si>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</si>
  <si>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</si>
  <si>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</si>
  <si>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</si>
  <si>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</si>
  <si>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000 1 01 02080 01 0000 110</t>
  </si>
  <si>
    <t>Налог на доходы физических лиц в части суммы налога, превышающей 650000 рублей, относящейся к части налоговой базы, превышающей 5000000 руб (за искл НДФЛ с сумм прибыли контролируемой иностранной компании, в том числе фиксированной прибыли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</si>
  <si>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</si>
  <si>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</si>
  <si>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</si>
  <si>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</si>
  <si>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</si>
  <si>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</si>
  <si>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</si>
  <si>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000 1 03 02261 01 0000 110</t>
  </si>
  <si>
    <t>000 1 05 01020 01 0000 000</t>
  </si>
  <si>
    <t>Налог, взимаемый с наологоплательщиков, выбравших в качестве налогообложения доходы, уменьшенные на величину расходов</t>
  </si>
  <si>
    <t>Налог, взимаемый с налогоплательщиков, выбравших в качестве налогообложения доходы</t>
  </si>
  <si>
    <t>000 1 05 02010 02 0000 110</t>
  </si>
  <si>
    <t>000 1 05 04060 02 0000 110</t>
  </si>
  <si>
    <t>000 108 03010 01 0000 110</t>
  </si>
  <si>
    <t>000 1 08 04020 01 0000 110</t>
  </si>
  <si>
    <t>Плата за сбросы загрязняющих веществ в водные объекты</t>
  </si>
  <si>
    <t>Плата за размещение отходов производства</t>
  </si>
  <si>
    <t>000 1 12 01030 01 0000 120</t>
  </si>
  <si>
    <t>000 1 12 01041 01 0000 120</t>
  </si>
  <si>
    <t>Плата за выбросы загрязняющих веществ в атмосферный воздух стационарными объектами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</si>
  <si>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</si>
  <si>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</si>
  <si>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</si>
  <si>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</si>
  <si>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000 116 010500 01 0000 140</t>
  </si>
  <si>
    <t>000 1 16 01203 01 0000 140</t>
  </si>
  <si>
    <t>000 1 16 01063 01 0000 140</t>
  </si>
  <si>
    <t>000 1 16 01053 01 0000 140</t>
  </si>
  <si>
    <t>000 2 02 29999 14 0000 150</t>
  </si>
  <si>
    <t>Прочие субсидии бюджетам муниципальных округов</t>
  </si>
  <si>
    <t>000 2 02 20302 14 0000 150</t>
  </si>
  <si>
    <t>000 2 02 35930 14 0000 150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</si>
  <si>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</si>
  <si>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Субвенции бюджетам муниципальных округов на государственную регистрацию актов гражданского состояния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</si>
  <si>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</si>
  <si>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000 2 02 45303 14 0000 150</t>
  </si>
  <si>
    <t>Единая субвенциябюджетам муниципальных округов</t>
  </si>
  <si>
    <t>Прочие субвенции бюджетам муниципальных округов</t>
  </si>
  <si>
    <t>000 2 02 39999 14 0000 150</t>
  </si>
  <si>
    <t>000 2 02 236900 14 0000 150</t>
  </si>
  <si>
    <t xml:space="preserve">0002 02 30024 14 0000 150
</t>
  </si>
  <si>
    <t>000 2 02 220299 14 0000 150</t>
  </si>
  <si>
    <t>000 2 02 30029 14 0000 150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</si>
  <si>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</si>
  <si>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Платежи по искам о возмещении вреда, причиненного окружающей среде</t>
  </si>
  <si>
    <t>000 1 16 02020 02 0000 140</t>
  </si>
  <si>
    <t>000 2 02 25497 14 0000 150</t>
  </si>
  <si>
    <t>000 2 02 35118 14 0000 150</t>
  </si>
  <si>
    <t>000 2 02 35120 14 0000 150</t>
  </si>
  <si>
    <t>000 2 02 35304 14 0000 150</t>
  </si>
  <si>
    <t>Субвенция на осуществление первичного воинского учета</t>
  </si>
  <si>
    <t>Субвенция на осуществление полномочий по составлению списков в присяжные заседатели</t>
  </si>
  <si>
    <t>Субвенция на организацию бесплатного горячего питания</t>
  </si>
  <si>
    <t>Субсидии на социальные выплаты молодым семьям</t>
  </si>
  <si>
    <t>000 2 02 25519 14 0000 150</t>
  </si>
  <si>
    <t>000 1 13 02064 14 0000 130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</si>
  <si>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</si>
  <si>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 бюджетов муниципальных округов</t>
  </si>
  <si>
    <t>Плата за увеличение площади земельных участков</t>
  </si>
  <si>
    <t>000 1 16 10123 01 0051 140</t>
  </si>
  <si>
    <t>Доходы от денежных взысканий (штрафов), поступающие в сче погашения задолженности, образовавшейся до 01.01.2020 г</t>
  </si>
  <si>
    <t>000 1 16 07010 14 0000 140</t>
  </si>
  <si>
    <t>000 1 16 07090 14 0000 140</t>
  </si>
  <si>
    <t>000 1 17 01040 05 0000 180</t>
  </si>
  <si>
    <t>Невыясненные поступления</t>
  </si>
  <si>
    <t>Прочие неналоговые доходы бюджетов муниципальных округов округов</t>
  </si>
  <si>
    <t>Субсидии на поддержку отрасли культуры</t>
  </si>
  <si>
    <t>000 2 19 60010 14 0000 150</t>
  </si>
  <si>
    <t>Возврат прочих остатков субвенций, субсидий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</si>
  <si>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</si>
  <si>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Сведения о внесенных изменениях в решение о бюджете в части доходов  Лазовского муниципального округа за 2023год</t>
  </si>
  <si>
    <t xml:space="preserve">  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</si>
  <si>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</si>
  <si>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 000 1 01 02140 01 0000 110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</si>
  <si>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</si>
  <si>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000 1 16 01203 01 9000 140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</si>
  <si>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муниципальногоокруга</t>
  </si>
  <si>
    <t>Дотации бюджетам муниципальных округов на поддержку мер по обеспечению сбалансированности бюджетов</t>
  </si>
  <si>
    <t>000 2 02 25228 14 0000 150</t>
  </si>
  <si>
    <t>Субсидии бюджетам  муниципальных округов на оснащение объектов спортивной инфраструктуры спортивно-технологическим оборудованием</t>
  </si>
  <si>
    <t>Субвенции бюджетам муниципальных округов на выполнение передаваемых полномочий субъектов Российской Федерации</t>
  </si>
  <si>
    <t>000 2 02 49999 14 0000 150</t>
  </si>
  <si>
    <t>000 2 02 45179 14 0000 150</t>
  </si>
  <si>
    <t>000 1 16 01063 01 0009 140</t>
  </si>
  <si>
    <t>000 1 17 05040 14 0000 180</t>
  </si>
  <si>
    <t>000 1 12 0101 01 0000 120</t>
  </si>
  <si>
    <t>План по 372 - МПА от  22.02.2023 (уточненный)</t>
  </si>
  <si>
    <t>План по 413 - МПА от  08.06.2023 (уточненный)</t>
  </si>
  <si>
    <t>План по 425 - МПА от  27.09.2023 (уточненный)</t>
  </si>
  <si>
    <t>План по 444- МПА от  29.11.2023 (уточненный)</t>
  </si>
  <si>
    <t>План по -454 МПА от  20.12.2023 (уточненный)</t>
  </si>
  <si>
    <t>План по -462- МПА от  27.12.2023 (уточненный)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</si>
  <si>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</si>
  <si>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</si>
  <si>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000 1 16 01203 01 0002 140</t>
  </si>
  <si>
    <t>000 1 16 01123  01 000 140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</si>
  <si>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</si>
  <si>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000 1 16 01193 01 0000 140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</si>
  <si>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</si>
  <si>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000 2 02 25098 14 0000 150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</si>
  <si>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культуры и спортом</t>
  </si>
  <si>
    <t>Иные межбюджетные трансферты, передавемые бюджетам муниципальных округов</t>
  </si>
  <si>
    <t>Межбюджетные трансферты, передаваемые бюджетам муниципальных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</si>
  <si>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План по 355 - МПА от 21.12.2022 (первоначальный)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</si>
</sst>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0"/>
    <numFmt numFmtId="174" formatCode="0.0000000"/>
    <numFmt numFmtId="175" formatCode="#,##0.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 Cyr"/>
      <family val="1"/>
    </font>
    <font>
      <sz val="14"/>
      <name val="Arial Cyr"/>
      <family val="0"/>
    </font>
    <font>
      <i/>
      <sz val="10"/>
      <name val="Times New Roman Cyr"/>
      <family val="0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" fontId="38" fillId="0" borderId="1">
      <alignment horizontal="center" vertical="top" shrinkToFit="1"/>
      <protection/>
    </xf>
    <xf numFmtId="0" fontId="10" fillId="0" borderId="2">
      <alignment horizontal="left" wrapText="1" indent="1"/>
      <protection/>
    </xf>
    <xf numFmtId="4" fontId="39" fillId="20" borderId="1">
      <alignment horizontal="right" vertical="top" shrinkToFit="1"/>
      <protection/>
    </xf>
    <xf numFmtId="0" fontId="38" fillId="0" borderId="1">
      <alignment horizontal="left" vertical="top" wrapText="1"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3" applyNumberFormat="0" applyAlignment="0" applyProtection="0"/>
    <xf numFmtId="0" fontId="41" fillId="28" borderId="4" applyNumberFormat="0" applyAlignment="0" applyProtection="0"/>
    <xf numFmtId="0" fontId="42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" fillId="31" borderId="0">
      <alignment/>
      <protection/>
    </xf>
    <xf numFmtId="0" fontId="12" fillId="31" borderId="0">
      <alignment/>
      <protection/>
    </xf>
    <xf numFmtId="0" fontId="12" fillId="31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3" borderId="10" applyNumberFormat="0" applyFont="0" applyAlignment="0" applyProtection="0"/>
    <xf numFmtId="0" fontId="1" fillId="33" borderId="10" applyNumberFormat="0" applyFont="0" applyAlignment="0" applyProtection="0"/>
    <xf numFmtId="0" fontId="1" fillId="33" borderId="10" applyNumberFormat="0" applyFont="0" applyAlignment="0" applyProtection="0"/>
    <xf numFmtId="0" fontId="1" fillId="33" borderId="10" applyNumberFormat="0" applyFont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4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6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3" fillId="35" borderId="0" xfId="0" applyFont="1" applyFill="1" applyBorder="1" applyAlignment="1">
      <alignment horizontal="center" vertical="top" wrapText="1"/>
    </xf>
    <xf numFmtId="0" fontId="7" fillId="35" borderId="0" xfId="0" applyFont="1" applyFill="1" applyAlignment="1">
      <alignment wrapText="1"/>
    </xf>
    <xf numFmtId="49" fontId="55" fillId="35" borderId="12" xfId="0" applyNumberFormat="1" applyFont="1" applyFill="1" applyBorder="1" applyAlignment="1">
      <alignment horizontal="center" vertical="top" shrinkToFit="1"/>
    </xf>
    <xf numFmtId="0" fontId="55" fillId="35" borderId="12" xfId="0" applyFont="1" applyFill="1" applyBorder="1" applyAlignment="1">
      <alignment horizontal="left" vertical="center" wrapText="1"/>
    </xf>
    <xf numFmtId="49" fontId="56" fillId="35" borderId="12" xfId="0" applyNumberFormat="1" applyFont="1" applyFill="1" applyBorder="1" applyAlignment="1">
      <alignment horizontal="center" vertical="top" shrinkToFit="1"/>
    </xf>
    <xf numFmtId="0" fontId="56" fillId="35" borderId="12" xfId="0" applyFont="1" applyFill="1" applyBorder="1" applyAlignment="1">
      <alignment horizontal="left" vertical="center" wrapText="1"/>
    </xf>
    <xf numFmtId="0" fontId="9" fillId="0" borderId="12" xfId="146" applyFont="1" applyFill="1" applyBorder="1" applyAlignment="1">
      <alignment horizontal="left" vertical="top" wrapText="1"/>
      <protection/>
    </xf>
    <xf numFmtId="0" fontId="9" fillId="0" borderId="12" xfId="190" applyFont="1" applyBorder="1" applyAlignment="1">
      <alignment horizontal="center" vertical="center" wrapText="1"/>
      <protection/>
    </xf>
    <xf numFmtId="0" fontId="9" fillId="0" borderId="12" xfId="95" applyFont="1" applyFill="1" applyBorder="1" applyAlignment="1">
      <alignment horizontal="left" vertical="top" wrapText="1"/>
      <protection/>
    </xf>
    <xf numFmtId="0" fontId="9" fillId="0" borderId="12" xfId="96" applyFont="1" applyBorder="1" applyAlignment="1">
      <alignment horizontal="center" vertical="center" wrapText="1"/>
      <protection/>
    </xf>
    <xf numFmtId="0" fontId="9" fillId="0" borderId="12" xfId="97" applyFont="1" applyFill="1" applyBorder="1" applyAlignment="1">
      <alignment horizontal="left" vertical="top" wrapText="1"/>
      <protection/>
    </xf>
    <xf numFmtId="0" fontId="9" fillId="0" borderId="12" xfId="98" applyFont="1" applyBorder="1" applyAlignment="1">
      <alignment horizontal="center" vertical="center" wrapText="1"/>
      <protection/>
    </xf>
    <xf numFmtId="0" fontId="9" fillId="0" borderId="12" xfId="99" applyFont="1" applyFill="1" applyBorder="1" applyAlignment="1">
      <alignment horizontal="left" vertical="top" wrapText="1"/>
      <protection/>
    </xf>
    <xf numFmtId="0" fontId="9" fillId="0" borderId="12" xfId="100" applyFont="1" applyBorder="1" applyAlignment="1">
      <alignment horizontal="center" vertical="center" wrapText="1"/>
      <protection/>
    </xf>
    <xf numFmtId="0" fontId="9" fillId="0" borderId="12" xfId="101" applyFont="1" applyFill="1" applyBorder="1" applyAlignment="1">
      <alignment horizontal="left" vertical="top" wrapText="1"/>
      <protection/>
    </xf>
    <xf numFmtId="0" fontId="9" fillId="0" borderId="12" xfId="103" applyFont="1" applyBorder="1" applyAlignment="1">
      <alignment horizontal="center" vertical="center" wrapText="1"/>
      <protection/>
    </xf>
    <xf numFmtId="0" fontId="9" fillId="0" borderId="12" xfId="104" applyFont="1" applyFill="1" applyBorder="1" applyAlignment="1">
      <alignment horizontal="left" vertical="top" wrapText="1"/>
      <protection/>
    </xf>
    <xf numFmtId="0" fontId="9" fillId="0" borderId="12" xfId="104" applyFont="1" applyBorder="1" applyAlignment="1">
      <alignment horizontal="center" vertical="center" wrapText="1"/>
      <protection/>
    </xf>
    <xf numFmtId="0" fontId="9" fillId="0" borderId="12" xfId="136" applyFont="1" applyFill="1" applyBorder="1" applyAlignment="1">
      <alignment horizontal="left" vertical="top" wrapText="1"/>
      <protection/>
    </xf>
    <xf numFmtId="0" fontId="9" fillId="0" borderId="12" xfId="136" applyFont="1" applyBorder="1" applyAlignment="1">
      <alignment horizontal="center" vertical="center" wrapText="1"/>
      <protection/>
    </xf>
    <xf numFmtId="0" fontId="9" fillId="0" borderId="12" xfId="138" applyFont="1" applyFill="1" applyBorder="1" applyAlignment="1">
      <alignment horizontal="left" vertical="top" wrapText="1"/>
      <protection/>
    </xf>
    <xf numFmtId="0" fontId="9" fillId="0" borderId="12" xfId="138" applyFont="1" applyBorder="1" applyAlignment="1">
      <alignment horizontal="center" vertical="center" wrapText="1"/>
      <protection/>
    </xf>
    <xf numFmtId="0" fontId="9" fillId="0" borderId="12" xfId="139" applyFont="1" applyFill="1" applyBorder="1" applyAlignment="1">
      <alignment horizontal="left" vertical="top" wrapText="1"/>
      <protection/>
    </xf>
    <xf numFmtId="0" fontId="9" fillId="0" borderId="12" xfId="140" applyFont="1" applyFill="1" applyBorder="1" applyAlignment="1">
      <alignment horizontal="left" vertical="top" wrapText="1"/>
      <protection/>
    </xf>
    <xf numFmtId="0" fontId="9" fillId="0" borderId="12" xfId="140" applyFont="1" applyBorder="1" applyAlignment="1">
      <alignment horizontal="center" vertical="center" wrapText="1"/>
      <protection/>
    </xf>
    <xf numFmtId="0" fontId="9" fillId="0" borderId="12" xfId="141" applyFont="1" applyFill="1" applyBorder="1" applyAlignment="1">
      <alignment horizontal="left" vertical="top" wrapText="1"/>
      <protection/>
    </xf>
    <xf numFmtId="0" fontId="9" fillId="0" borderId="12" xfId="141" applyFont="1" applyBorder="1" applyAlignment="1">
      <alignment horizontal="center" vertical="center" wrapText="1"/>
      <protection/>
    </xf>
    <xf numFmtId="0" fontId="9" fillId="0" borderId="12" xfId="142" applyFont="1" applyFill="1" applyBorder="1" applyAlignment="1">
      <alignment horizontal="left" vertical="top" wrapText="1"/>
      <protection/>
    </xf>
    <xf numFmtId="0" fontId="9" fillId="0" borderId="12" xfId="142" applyFont="1" applyBorder="1" applyAlignment="1">
      <alignment horizontal="center" vertical="center" wrapText="1"/>
      <protection/>
    </xf>
    <xf numFmtId="0" fontId="9" fillId="0" borderId="12" xfId="143" applyFont="1" applyFill="1" applyBorder="1" applyAlignment="1">
      <alignment horizontal="left" vertical="top" wrapText="1"/>
      <protection/>
    </xf>
    <xf numFmtId="0" fontId="9" fillId="0" borderId="12" xfId="143" applyFont="1" applyBorder="1" applyAlignment="1">
      <alignment horizontal="center" vertical="center" wrapText="1"/>
      <protection/>
    </xf>
    <xf numFmtId="0" fontId="9" fillId="0" borderId="12" xfId="144" applyFont="1" applyFill="1" applyBorder="1" applyAlignment="1">
      <alignment horizontal="left" vertical="top" wrapText="1"/>
      <protection/>
    </xf>
    <xf numFmtId="0" fontId="9" fillId="0" borderId="12" xfId="144" applyFont="1" applyBorder="1" applyAlignment="1">
      <alignment horizontal="center" vertical="center" wrapText="1"/>
      <protection/>
    </xf>
    <xf numFmtId="0" fontId="9" fillId="0" borderId="12" xfId="177" applyFont="1" applyFill="1" applyBorder="1" applyAlignment="1">
      <alignment horizontal="left" vertical="top" wrapText="1"/>
      <protection/>
    </xf>
    <xf numFmtId="0" fontId="9" fillId="0" borderId="12" xfId="177" applyFont="1" applyBorder="1" applyAlignment="1">
      <alignment horizontal="center" vertical="center" wrapText="1"/>
      <protection/>
    </xf>
    <xf numFmtId="0" fontId="9" fillId="0" borderId="12" xfId="178" applyFont="1" applyFill="1" applyBorder="1" applyAlignment="1">
      <alignment horizontal="left" vertical="top" wrapText="1"/>
      <protection/>
    </xf>
    <xf numFmtId="0" fontId="9" fillId="0" borderId="12" xfId="179" applyFont="1" applyBorder="1" applyAlignment="1">
      <alignment horizontal="center" vertical="center" wrapText="1"/>
      <protection/>
    </xf>
    <xf numFmtId="0" fontId="9" fillId="0" borderId="12" xfId="182" applyFont="1" applyFill="1" applyBorder="1" applyAlignment="1">
      <alignment horizontal="left" vertical="top" wrapText="1"/>
      <protection/>
    </xf>
    <xf numFmtId="0" fontId="9" fillId="0" borderId="12" xfId="183" applyFont="1" applyFill="1" applyBorder="1" applyAlignment="1">
      <alignment horizontal="left" vertical="top" wrapText="1"/>
      <protection/>
    </xf>
    <xf numFmtId="0" fontId="9" fillId="0" borderId="12" xfId="183" applyFont="1" applyBorder="1" applyAlignment="1">
      <alignment horizontal="center" vertical="center" wrapText="1"/>
      <protection/>
    </xf>
    <xf numFmtId="4" fontId="9" fillId="35" borderId="12" xfId="0" applyNumberFormat="1" applyFont="1" applyFill="1" applyBorder="1" applyAlignment="1">
      <alignment horizontal="right" wrapText="1"/>
    </xf>
    <xf numFmtId="0" fontId="7" fillId="35" borderId="12" xfId="0" applyFont="1" applyFill="1" applyBorder="1" applyAlignment="1">
      <alignment/>
    </xf>
    <xf numFmtId="0" fontId="55" fillId="31" borderId="12" xfId="187" applyFont="1" applyBorder="1">
      <alignment/>
      <protection/>
    </xf>
    <xf numFmtId="0" fontId="55" fillId="31" borderId="12" xfId="186" applyFont="1" applyBorder="1" applyAlignment="1">
      <alignment wrapText="1"/>
      <protection/>
    </xf>
    <xf numFmtId="0" fontId="55" fillId="0" borderId="12" xfId="189" applyFont="1" applyBorder="1">
      <alignment/>
      <protection/>
    </xf>
    <xf numFmtId="0" fontId="9" fillId="0" borderId="12" xfId="180" applyFont="1" applyFill="1" applyBorder="1" applyAlignment="1">
      <alignment horizontal="left" vertical="top" wrapText="1"/>
      <protection/>
    </xf>
    <xf numFmtId="0" fontId="13" fillId="0" borderId="12" xfId="179" applyFont="1" applyBorder="1" applyAlignment="1">
      <alignment horizontal="center" vertical="center" wrapText="1"/>
      <protection/>
    </xf>
    <xf numFmtId="0" fontId="13" fillId="0" borderId="12" xfId="179" applyFont="1" applyFill="1" applyBorder="1" applyAlignment="1">
      <alignment horizontal="left" vertical="top" wrapText="1"/>
      <protection/>
    </xf>
    <xf numFmtId="4" fontId="13" fillId="35" borderId="12" xfId="0" applyNumberFormat="1" applyFont="1" applyFill="1" applyBorder="1" applyAlignment="1">
      <alignment horizontal="right" wrapText="1"/>
    </xf>
    <xf numFmtId="0" fontId="15" fillId="35" borderId="12" xfId="0" applyFont="1" applyFill="1" applyBorder="1" applyAlignment="1">
      <alignment/>
    </xf>
    <xf numFmtId="0" fontId="13" fillId="0" borderId="12" xfId="178" applyFont="1" applyBorder="1" applyAlignment="1">
      <alignment horizontal="center" vertical="center" wrapText="1"/>
      <protection/>
    </xf>
    <xf numFmtId="0" fontId="13" fillId="0" borderId="12" xfId="181" applyFont="1" applyBorder="1" applyAlignment="1">
      <alignment horizontal="center" vertical="center" wrapText="1"/>
      <protection/>
    </xf>
    <xf numFmtId="0" fontId="13" fillId="0" borderId="12" xfId="180" applyFont="1" applyFill="1" applyBorder="1" applyAlignment="1">
      <alignment horizontal="left" vertical="top" wrapText="1"/>
      <protection/>
    </xf>
    <xf numFmtId="4" fontId="15" fillId="35" borderId="12" xfId="0" applyNumberFormat="1" applyFont="1" applyFill="1" applyBorder="1" applyAlignment="1">
      <alignment/>
    </xf>
    <xf numFmtId="0" fontId="9" fillId="35" borderId="12" xfId="0" applyFont="1" applyFill="1" applyBorder="1" applyAlignment="1">
      <alignment horizontal="left" vertical="center" wrapText="1"/>
    </xf>
    <xf numFmtId="0" fontId="13" fillId="35" borderId="12" xfId="0" applyFont="1" applyFill="1" applyBorder="1" applyAlignment="1">
      <alignment horizontal="center" vertical="top" wrapText="1"/>
    </xf>
    <xf numFmtId="0" fontId="57" fillId="35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left" vertical="center" wrapText="1"/>
    </xf>
    <xf numFmtId="0" fontId="55" fillId="31" borderId="12" xfId="188" applyFont="1" applyBorder="1" applyAlignment="1">
      <alignment wrapText="1"/>
      <protection/>
    </xf>
    <xf numFmtId="0" fontId="9" fillId="35" borderId="12" xfId="71" applyNumberFormat="1" applyFont="1" applyFill="1" applyBorder="1" applyAlignment="1" applyProtection="1">
      <alignment horizontal="left" vertical="center" wrapText="1"/>
      <protection/>
    </xf>
    <xf numFmtId="0" fontId="58" fillId="0" borderId="12" xfId="0" applyFont="1" applyBorder="1" applyAlignment="1">
      <alignment/>
    </xf>
    <xf numFmtId="49" fontId="9" fillId="35" borderId="12" xfId="0" applyNumberFormat="1" applyFont="1" applyFill="1" applyBorder="1" applyAlignment="1">
      <alignment horizontal="center" vertical="top" wrapText="1"/>
    </xf>
    <xf numFmtId="0" fontId="5" fillId="35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top" wrapText="1"/>
    </xf>
  </cellXfs>
  <cellStyles count="192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62" xfId="19"/>
    <cellStyle name="20% — акцент2" xfId="20"/>
    <cellStyle name="20% - Акцент2 2" xfId="21"/>
    <cellStyle name="20% - Акцент2 3" xfId="22"/>
    <cellStyle name="20% - Акцент2 4" xfId="23"/>
    <cellStyle name="20% — акцент3" xfId="24"/>
    <cellStyle name="20% - Акцент3 2" xfId="25"/>
    <cellStyle name="20% - Акцент3 3" xfId="26"/>
    <cellStyle name="20% - Акцент3 4" xfId="27"/>
    <cellStyle name="20% — акцент4" xfId="28"/>
    <cellStyle name="20% - Акцент4 2" xfId="29"/>
    <cellStyle name="20% - Акцент4 3" xfId="30"/>
    <cellStyle name="20% - Акцент4 4" xfId="31"/>
    <cellStyle name="20% — акцент5" xfId="32"/>
    <cellStyle name="20% - Акцент5 2" xfId="33"/>
    <cellStyle name="20% - Акцент5 3" xfId="34"/>
    <cellStyle name="20% - Акцент5 4" xfId="35"/>
    <cellStyle name="20% — акцент6" xfId="36"/>
    <cellStyle name="20% - Акцент6 2" xfId="37"/>
    <cellStyle name="20% - Акцент6 3" xfId="38"/>
    <cellStyle name="20% - Акцент6 4" xfId="39"/>
    <cellStyle name="40% — акцент1" xfId="40"/>
    <cellStyle name="40% - Акцент1 2" xfId="41"/>
    <cellStyle name="40% - Акцент1 3" xfId="42"/>
    <cellStyle name="40% - Акцент1 4" xfId="43"/>
    <cellStyle name="40% — акцент2" xfId="44"/>
    <cellStyle name="40% - Акцент2 2" xfId="45"/>
    <cellStyle name="40% - Акцент2 3" xfId="46"/>
    <cellStyle name="40% - Акцент2 4" xfId="47"/>
    <cellStyle name="40% — акцент3" xfId="48"/>
    <cellStyle name="40% - Акцент3 2" xfId="49"/>
    <cellStyle name="40% - Акцент3 3" xfId="50"/>
    <cellStyle name="40% - Акцент3 4" xfId="51"/>
    <cellStyle name="40% — акцент4" xfId="52"/>
    <cellStyle name="40% - Акцент4 2" xfId="53"/>
    <cellStyle name="40% - Акцент4 3" xfId="54"/>
    <cellStyle name="40% - Акцент4 4" xfId="55"/>
    <cellStyle name="40% — акцент5" xfId="56"/>
    <cellStyle name="40% - Акцент5 2" xfId="57"/>
    <cellStyle name="40% - Акцент5 3" xfId="58"/>
    <cellStyle name="40% - Акцент5 4" xfId="59"/>
    <cellStyle name="40% — акцент6" xfId="60"/>
    <cellStyle name="40% - Акцент6 2" xfId="61"/>
    <cellStyle name="40% - Акцент6 3" xfId="62"/>
    <cellStyle name="40% - Акцент6 4" xfId="63"/>
    <cellStyle name="60% — акцент1" xfId="64"/>
    <cellStyle name="60% — акцент2" xfId="65"/>
    <cellStyle name="60% — акцент3" xfId="66"/>
    <cellStyle name="60% — акцент4" xfId="67"/>
    <cellStyle name="60% — акцент5" xfId="68"/>
    <cellStyle name="60% — акцент6" xfId="69"/>
    <cellStyle name="xl30" xfId="70"/>
    <cellStyle name="xl31" xfId="71"/>
    <cellStyle name="xl42" xfId="72"/>
    <cellStyle name="xl44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Денежный 2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азвание 2" xfId="93"/>
    <cellStyle name="Нейтральный" xfId="94"/>
    <cellStyle name="Обычный 10" xfId="95"/>
    <cellStyle name="Обычный 11" xfId="96"/>
    <cellStyle name="Обычный 12" xfId="97"/>
    <cellStyle name="Обычный 13" xfId="98"/>
    <cellStyle name="Обычный 14" xfId="99"/>
    <cellStyle name="Обычный 15" xfId="100"/>
    <cellStyle name="Обычный 16" xfId="101"/>
    <cellStyle name="Обычный 17" xfId="102"/>
    <cellStyle name="Обычный 18" xfId="103"/>
    <cellStyle name="Обычный 19" xfId="104"/>
    <cellStyle name="Обычный 2" xfId="105"/>
    <cellStyle name="Обычный 2 10" xfId="106"/>
    <cellStyle name="Обычный 2 11" xfId="107"/>
    <cellStyle name="Обычный 2 12" xfId="108"/>
    <cellStyle name="Обычный 2 13" xfId="109"/>
    <cellStyle name="Обычный 2 14" xfId="110"/>
    <cellStyle name="Обычный 2 15" xfId="111"/>
    <cellStyle name="Обычный 2 16" xfId="112"/>
    <cellStyle name="Обычный 2 17" xfId="113"/>
    <cellStyle name="Обычный 2 18" xfId="114"/>
    <cellStyle name="Обычный 2 19" xfId="115"/>
    <cellStyle name="Обычный 2 2" xfId="116"/>
    <cellStyle name="Обычный 2 20" xfId="117"/>
    <cellStyle name="Обычный 2 21" xfId="118"/>
    <cellStyle name="Обычный 2 22" xfId="119"/>
    <cellStyle name="Обычный 2 23" xfId="120"/>
    <cellStyle name="Обычный 2 24" xfId="121"/>
    <cellStyle name="Обычный 2 25" xfId="122"/>
    <cellStyle name="Обычный 2 26" xfId="123"/>
    <cellStyle name="Обычный 2 27" xfId="124"/>
    <cellStyle name="Обычный 2 28" xfId="125"/>
    <cellStyle name="Обычный 2 29" xfId="126"/>
    <cellStyle name="Обычный 2 3" xfId="127"/>
    <cellStyle name="Обычный 2 30" xfId="128"/>
    <cellStyle name="Обычный 2 31" xfId="129"/>
    <cellStyle name="Обычный 2 4" xfId="130"/>
    <cellStyle name="Обычный 2 5" xfId="131"/>
    <cellStyle name="Обычный 2 6" xfId="132"/>
    <cellStyle name="Обычный 2 7" xfId="133"/>
    <cellStyle name="Обычный 2 8" xfId="134"/>
    <cellStyle name="Обычный 2 9" xfId="135"/>
    <cellStyle name="Обычный 20" xfId="136"/>
    <cellStyle name="Обычный 21" xfId="137"/>
    <cellStyle name="Обычный 22" xfId="138"/>
    <cellStyle name="Обычный 23" xfId="139"/>
    <cellStyle name="Обычный 24" xfId="140"/>
    <cellStyle name="Обычный 25" xfId="141"/>
    <cellStyle name="Обычный 26" xfId="142"/>
    <cellStyle name="Обычный 27" xfId="143"/>
    <cellStyle name="Обычный 28" xfId="144"/>
    <cellStyle name="Обычный 29" xfId="145"/>
    <cellStyle name="Обычный 3" xfId="146"/>
    <cellStyle name="Обычный 3 10" xfId="147"/>
    <cellStyle name="Обычный 3 11" xfId="148"/>
    <cellStyle name="Обычный 3 12" xfId="149"/>
    <cellStyle name="Обычный 3 13" xfId="150"/>
    <cellStyle name="Обычный 3 14" xfId="151"/>
    <cellStyle name="Обычный 3 15" xfId="152"/>
    <cellStyle name="Обычный 3 16" xfId="153"/>
    <cellStyle name="Обычный 3 17" xfId="154"/>
    <cellStyle name="Обычный 3 18" xfId="155"/>
    <cellStyle name="Обычный 3 19" xfId="156"/>
    <cellStyle name="Обычный 3 2" xfId="157"/>
    <cellStyle name="Обычный 3 20" xfId="158"/>
    <cellStyle name="Обычный 3 21" xfId="159"/>
    <cellStyle name="Обычный 3 22" xfId="160"/>
    <cellStyle name="Обычный 3 23" xfId="161"/>
    <cellStyle name="Обычный 3 24" xfId="162"/>
    <cellStyle name="Обычный 3 25" xfId="163"/>
    <cellStyle name="Обычный 3 26" xfId="164"/>
    <cellStyle name="Обычный 3 27" xfId="165"/>
    <cellStyle name="Обычный 3 28" xfId="166"/>
    <cellStyle name="Обычный 3 29" xfId="167"/>
    <cellStyle name="Обычный 3 3" xfId="168"/>
    <cellStyle name="Обычный 3 30" xfId="169"/>
    <cellStyle name="Обычный 3 31" xfId="170"/>
    <cellStyle name="Обычный 3 4" xfId="171"/>
    <cellStyle name="Обычный 3 5" xfId="172"/>
    <cellStyle name="Обычный 3 6" xfId="173"/>
    <cellStyle name="Обычный 3 7" xfId="174"/>
    <cellStyle name="Обычный 3 8" xfId="175"/>
    <cellStyle name="Обычный 3 9" xfId="176"/>
    <cellStyle name="Обычный 30" xfId="177"/>
    <cellStyle name="Обычный 31" xfId="178"/>
    <cellStyle name="Обычный 32" xfId="179"/>
    <cellStyle name="Обычный 33" xfId="180"/>
    <cellStyle name="Обычный 34" xfId="181"/>
    <cellStyle name="Обычный 35" xfId="182"/>
    <cellStyle name="Обычный 36" xfId="183"/>
    <cellStyle name="Обычный 37" xfId="184"/>
    <cellStyle name="Обычный 4" xfId="185"/>
    <cellStyle name="Обычный 5" xfId="186"/>
    <cellStyle name="Обычный 6" xfId="187"/>
    <cellStyle name="Обычный 7" xfId="188"/>
    <cellStyle name="Обычный 8" xfId="189"/>
    <cellStyle name="Обычный 9" xfId="190"/>
    <cellStyle name="Плохой" xfId="191"/>
    <cellStyle name="Пояснение" xfId="192"/>
    <cellStyle name="Примечание" xfId="193"/>
    <cellStyle name="Примечание 2" xfId="194"/>
    <cellStyle name="Примечание 3" xfId="195"/>
    <cellStyle name="Примечание 4" xfId="196"/>
    <cellStyle name="Примечание 5" xfId="197"/>
    <cellStyle name="Percent" xfId="198"/>
    <cellStyle name="Процентный 2" xfId="199"/>
    <cellStyle name="Связанная ячейка" xfId="200"/>
    <cellStyle name="Текст предупреждения" xfId="201"/>
    <cellStyle name="Comma" xfId="202"/>
    <cellStyle name="Comma [0]" xfId="203"/>
    <cellStyle name="Финансовый 2" xfId="204"/>
    <cellStyle name="Хороший" xfId="20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="60" zoomScaleNormal="60" zoomScalePageLayoutView="0" workbookViewId="0" topLeftCell="B1">
      <selection activeCell="R10" sqref="R10"/>
    </sheetView>
  </sheetViews>
  <sheetFormatPr defaultColWidth="9.140625" defaultRowHeight="15"/>
  <cols>
    <col min="1" max="1" width="34.00390625" style="4" customWidth="1"/>
    <col min="2" max="2" width="83.57421875" style="2" customWidth="1"/>
    <col min="3" max="10" width="25.421875" style="2" customWidth="1"/>
    <col min="11" max="11" width="28.00390625" style="2" customWidth="1"/>
    <col min="12" max="16384" width="9.140625" style="2" customWidth="1"/>
  </cols>
  <sheetData>
    <row r="1" ht="18.75">
      <c r="A1" s="1"/>
    </row>
    <row r="2" spans="1:11" ht="18">
      <c r="A2" s="69" t="s">
        <v>164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8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56.25">
      <c r="A5" s="62" t="s">
        <v>11</v>
      </c>
      <c r="B5" s="62" t="s">
        <v>12</v>
      </c>
      <c r="C5" s="62" t="s">
        <v>197</v>
      </c>
      <c r="D5" s="59" t="s">
        <v>180</v>
      </c>
      <c r="E5" s="59" t="s">
        <v>181</v>
      </c>
      <c r="F5" s="59" t="s">
        <v>182</v>
      </c>
      <c r="G5" s="63" t="s">
        <v>183</v>
      </c>
      <c r="H5" s="59" t="s">
        <v>184</v>
      </c>
      <c r="I5" s="59" t="s">
        <v>185</v>
      </c>
      <c r="J5" s="62" t="s">
        <v>52</v>
      </c>
      <c r="K5" s="59" t="s">
        <v>185</v>
      </c>
    </row>
    <row r="6" spans="1:11" ht="18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  <c r="I6" s="60">
        <v>9</v>
      </c>
      <c r="J6" s="60">
        <v>12</v>
      </c>
      <c r="K6" s="60"/>
    </row>
    <row r="7" spans="1:11" ht="18">
      <c r="A7" s="58" t="s">
        <v>13</v>
      </c>
      <c r="B7" s="64" t="s">
        <v>0</v>
      </c>
      <c r="C7" s="51">
        <f>C8+C17+C23+C30+C35+C38+C45+C49+C53+C58+C73</f>
        <v>256293408.87</v>
      </c>
      <c r="D7" s="51"/>
      <c r="E7" s="51">
        <f>E23+E53+E58</f>
        <v>2253000</v>
      </c>
      <c r="F7" s="51"/>
      <c r="G7" s="51">
        <f>G58</f>
        <v>441021.89</v>
      </c>
      <c r="H7" s="51">
        <f>H8+H17+H23+H30+H35+H38+H45+H49+H53+H58+H73</f>
        <v>13481878.11</v>
      </c>
      <c r="I7" s="51"/>
      <c r="J7" s="51">
        <f>E7+G7+H7</f>
        <v>16175900</v>
      </c>
      <c r="K7" s="51">
        <f>K8+K17+K23+K30+K35+K38+K45+K49+K53+K58+K73</f>
        <v>272469308.87</v>
      </c>
    </row>
    <row r="8" spans="1:11" ht="59.25" customHeight="1">
      <c r="A8" s="58" t="s">
        <v>14</v>
      </c>
      <c r="B8" s="64" t="s">
        <v>1</v>
      </c>
      <c r="C8" s="51">
        <f>C9</f>
        <v>212309613.98</v>
      </c>
      <c r="D8" s="51"/>
      <c r="E8" s="51"/>
      <c r="F8" s="51"/>
      <c r="G8" s="51"/>
      <c r="H8" s="51">
        <f>H9</f>
        <v>14000000</v>
      </c>
      <c r="I8" s="43"/>
      <c r="J8" s="51">
        <f aca="true" t="shared" si="0" ref="J8:J22">H8</f>
        <v>14000000</v>
      </c>
      <c r="K8" s="51">
        <f>K9</f>
        <v>226309613.98</v>
      </c>
    </row>
    <row r="9" spans="1:11" ht="18">
      <c r="A9" s="61" t="s">
        <v>15</v>
      </c>
      <c r="B9" s="57" t="s">
        <v>16</v>
      </c>
      <c r="C9" s="43">
        <f>C10+C11+C12+C13+C14</f>
        <v>212309613.98</v>
      </c>
      <c r="D9" s="43"/>
      <c r="E9" s="43"/>
      <c r="F9" s="43"/>
      <c r="G9" s="43"/>
      <c r="H9" s="43">
        <f>H10+H11+H12+H13+H14+H15+H16</f>
        <v>14000000</v>
      </c>
      <c r="I9" s="43"/>
      <c r="J9" s="43">
        <f t="shared" si="0"/>
        <v>14000000</v>
      </c>
      <c r="K9" s="43">
        <f>K10+K11+K12+K13+K14+K15+K16</f>
        <v>226309613.98</v>
      </c>
    </row>
    <row r="10" spans="1:11" ht="68.25" customHeight="1">
      <c r="A10" s="10" t="s">
        <v>85</v>
      </c>
      <c r="B10" s="9" t="s">
        <v>84</v>
      </c>
      <c r="C10" s="43">
        <v>209979613.98</v>
      </c>
      <c r="D10" s="43"/>
      <c r="E10" s="43"/>
      <c r="F10" s="43"/>
      <c r="G10" s="43"/>
      <c r="H10" s="43">
        <v>7264000</v>
      </c>
      <c r="I10" s="43"/>
      <c r="J10" s="43">
        <f t="shared" si="0"/>
        <v>7264000</v>
      </c>
      <c r="K10" s="43">
        <v>217243613.98</v>
      </c>
    </row>
    <row r="11" spans="1:11" ht="100.5" customHeight="1">
      <c r="A11" s="12" t="s">
        <v>87</v>
      </c>
      <c r="B11" s="11" t="s">
        <v>86</v>
      </c>
      <c r="C11" s="43">
        <v>200000</v>
      </c>
      <c r="D11" s="43"/>
      <c r="E11" s="43"/>
      <c r="F11" s="43"/>
      <c r="G11" s="43"/>
      <c r="H11" s="43">
        <v>-195000</v>
      </c>
      <c r="I11" s="43"/>
      <c r="J11" s="43">
        <f t="shared" si="0"/>
        <v>-195000</v>
      </c>
      <c r="K11" s="43">
        <v>5000</v>
      </c>
    </row>
    <row r="12" spans="1:11" ht="36" customHeight="1">
      <c r="A12" s="14" t="s">
        <v>89</v>
      </c>
      <c r="B12" s="13" t="s">
        <v>88</v>
      </c>
      <c r="C12" s="43">
        <v>100000</v>
      </c>
      <c r="D12" s="43"/>
      <c r="E12" s="43"/>
      <c r="F12" s="43"/>
      <c r="G12" s="43"/>
      <c r="H12" s="43">
        <v>700000</v>
      </c>
      <c r="I12" s="43"/>
      <c r="J12" s="43">
        <f t="shared" si="0"/>
        <v>700000</v>
      </c>
      <c r="K12" s="43">
        <v>800000</v>
      </c>
    </row>
    <row r="13" spans="1:11" ht="78.75">
      <c r="A13" s="16" t="s">
        <v>91</v>
      </c>
      <c r="B13" s="15" t="s">
        <v>90</v>
      </c>
      <c r="C13" s="43">
        <v>30000</v>
      </c>
      <c r="D13" s="43"/>
      <c r="E13" s="43"/>
      <c r="F13" s="43"/>
      <c r="G13" s="43"/>
      <c r="H13" s="43">
        <v>61000</v>
      </c>
      <c r="I13" s="43"/>
      <c r="J13" s="43">
        <f t="shared" si="0"/>
        <v>61000</v>
      </c>
      <c r="K13" s="43">
        <v>91000</v>
      </c>
    </row>
    <row r="14" spans="1:11" ht="74.25" customHeight="1">
      <c r="A14" s="16" t="s">
        <v>92</v>
      </c>
      <c r="B14" s="15" t="s">
        <v>93</v>
      </c>
      <c r="C14" s="43">
        <v>2000000</v>
      </c>
      <c r="D14" s="43"/>
      <c r="E14" s="43"/>
      <c r="F14" s="43"/>
      <c r="G14" s="43"/>
      <c r="H14" s="43">
        <v>6000000</v>
      </c>
      <c r="I14" s="43"/>
      <c r="J14" s="43">
        <f t="shared" si="0"/>
        <v>6000000</v>
      </c>
      <c r="K14" s="43">
        <v>8000000</v>
      </c>
    </row>
    <row r="15" spans="1:11" ht="51.75" customHeight="1">
      <c r="A15" s="45" t="s">
        <v>165</v>
      </c>
      <c r="B15" s="46" t="s">
        <v>166</v>
      </c>
      <c r="C15" s="43"/>
      <c r="D15" s="43"/>
      <c r="E15" s="43"/>
      <c r="F15" s="43"/>
      <c r="G15" s="43"/>
      <c r="H15" s="43">
        <v>166000</v>
      </c>
      <c r="I15" s="43"/>
      <c r="J15" s="43">
        <f t="shared" si="0"/>
        <v>166000</v>
      </c>
      <c r="K15" s="43">
        <v>166000</v>
      </c>
    </row>
    <row r="16" spans="1:11" ht="49.5" customHeight="1">
      <c r="A16" s="47" t="s">
        <v>167</v>
      </c>
      <c r="B16" s="65" t="s">
        <v>168</v>
      </c>
      <c r="C16" s="43"/>
      <c r="D16" s="43"/>
      <c r="E16" s="43"/>
      <c r="F16" s="43"/>
      <c r="G16" s="43"/>
      <c r="H16" s="43">
        <v>4000</v>
      </c>
      <c r="I16" s="43"/>
      <c r="J16" s="43">
        <f t="shared" si="0"/>
        <v>4000</v>
      </c>
      <c r="K16" s="43">
        <v>4000</v>
      </c>
    </row>
    <row r="17" spans="1:11" ht="31.5">
      <c r="A17" s="58" t="s">
        <v>17</v>
      </c>
      <c r="B17" s="64" t="s">
        <v>2</v>
      </c>
      <c r="C17" s="51">
        <f>C18</f>
        <v>11000000</v>
      </c>
      <c r="D17" s="51"/>
      <c r="E17" s="51"/>
      <c r="F17" s="51"/>
      <c r="G17" s="51"/>
      <c r="H17" s="51">
        <f>H18</f>
        <v>1000000</v>
      </c>
      <c r="I17" s="51"/>
      <c r="J17" s="51">
        <f t="shared" si="0"/>
        <v>1000000</v>
      </c>
      <c r="K17" s="51">
        <f>K18</f>
        <v>12000000</v>
      </c>
    </row>
    <row r="18" spans="1:11" ht="31.5">
      <c r="A18" s="61" t="s">
        <v>18</v>
      </c>
      <c r="B18" s="66" t="s">
        <v>19</v>
      </c>
      <c r="C18" s="43">
        <f>C19+C20+C21+C22</f>
        <v>11000000</v>
      </c>
      <c r="D18" s="43"/>
      <c r="E18" s="43"/>
      <c r="F18" s="43"/>
      <c r="G18" s="43"/>
      <c r="H18" s="43">
        <f>H19+H20+H21+H22</f>
        <v>1000000</v>
      </c>
      <c r="I18" s="43"/>
      <c r="J18" s="43">
        <f t="shared" si="0"/>
        <v>1000000</v>
      </c>
      <c r="K18" s="43">
        <f>K19+K20+K21+K22</f>
        <v>12000000</v>
      </c>
    </row>
    <row r="19" spans="1:11" ht="94.5">
      <c r="A19" s="18" t="s">
        <v>98</v>
      </c>
      <c r="B19" s="17" t="s">
        <v>94</v>
      </c>
      <c r="C19" s="43">
        <v>4908500</v>
      </c>
      <c r="D19" s="43"/>
      <c r="E19" s="43"/>
      <c r="F19" s="43"/>
      <c r="G19" s="43"/>
      <c r="H19" s="43">
        <v>1242500</v>
      </c>
      <c r="I19" s="43"/>
      <c r="J19" s="43">
        <f t="shared" si="0"/>
        <v>1242500</v>
      </c>
      <c r="K19" s="43">
        <v>6151000</v>
      </c>
    </row>
    <row r="20" spans="1:11" ht="110.25">
      <c r="A20" s="20" t="s">
        <v>99</v>
      </c>
      <c r="B20" s="19" t="s">
        <v>95</v>
      </c>
      <c r="C20" s="43">
        <v>27630</v>
      </c>
      <c r="D20" s="43"/>
      <c r="E20" s="43"/>
      <c r="F20" s="43"/>
      <c r="G20" s="43"/>
      <c r="H20" s="43">
        <v>4370</v>
      </c>
      <c r="I20" s="43"/>
      <c r="J20" s="43">
        <f t="shared" si="0"/>
        <v>4370</v>
      </c>
      <c r="K20" s="43">
        <v>32000</v>
      </c>
    </row>
    <row r="21" spans="1:11" ht="94.5">
      <c r="A21" s="22" t="s">
        <v>100</v>
      </c>
      <c r="B21" s="21" t="s">
        <v>96</v>
      </c>
      <c r="C21" s="43">
        <v>6675000</v>
      </c>
      <c r="D21" s="43"/>
      <c r="E21" s="43"/>
      <c r="F21" s="43"/>
      <c r="G21" s="43"/>
      <c r="H21" s="43">
        <v>-175000</v>
      </c>
      <c r="I21" s="43"/>
      <c r="J21" s="43">
        <f t="shared" si="0"/>
        <v>-175000</v>
      </c>
      <c r="K21" s="43">
        <v>6500000</v>
      </c>
    </row>
    <row r="22" spans="1:11" ht="94.5">
      <c r="A22" s="22" t="s">
        <v>101</v>
      </c>
      <c r="B22" s="21" t="s">
        <v>97</v>
      </c>
      <c r="C22" s="43">
        <v>-611130</v>
      </c>
      <c r="D22" s="43"/>
      <c r="E22" s="43"/>
      <c r="F22" s="43"/>
      <c r="G22" s="43"/>
      <c r="H22" s="43">
        <v>-71870</v>
      </c>
      <c r="I22" s="43"/>
      <c r="J22" s="43">
        <f t="shared" si="0"/>
        <v>-71870</v>
      </c>
      <c r="K22" s="43">
        <v>-683000</v>
      </c>
    </row>
    <row r="23" spans="1:11" ht="18">
      <c r="A23" s="58" t="s">
        <v>20</v>
      </c>
      <c r="B23" s="64" t="s">
        <v>3</v>
      </c>
      <c r="C23" s="51">
        <f>C24+C27+C28+C29</f>
        <v>2966000</v>
      </c>
      <c r="D23" s="51"/>
      <c r="E23" s="51">
        <f>E24</f>
        <v>700000</v>
      </c>
      <c r="F23" s="51"/>
      <c r="G23" s="51"/>
      <c r="H23" s="43">
        <f>H24+H28+H29</f>
        <v>-1631000</v>
      </c>
      <c r="I23" s="43"/>
      <c r="J23" s="51">
        <f>E23+H23</f>
        <v>-931000</v>
      </c>
      <c r="K23" s="51">
        <f>K24+K27+K28+K29</f>
        <v>2035000</v>
      </c>
    </row>
    <row r="24" spans="1:11" ht="31.5">
      <c r="A24" s="61" t="s">
        <v>54</v>
      </c>
      <c r="B24" s="57" t="s">
        <v>53</v>
      </c>
      <c r="C24" s="43">
        <v>360000</v>
      </c>
      <c r="D24" s="43"/>
      <c r="E24" s="43">
        <f>E25+E26</f>
        <v>700000</v>
      </c>
      <c r="F24" s="43"/>
      <c r="G24" s="43"/>
      <c r="H24" s="43">
        <f>H25+H26</f>
        <v>-595000</v>
      </c>
      <c r="I24" s="43"/>
      <c r="J24" s="43">
        <f>E24+H24</f>
        <v>105000</v>
      </c>
      <c r="K24" s="43">
        <f>K25+K26</f>
        <v>465000</v>
      </c>
    </row>
    <row r="25" spans="1:11" ht="31.5">
      <c r="A25" s="61" t="s">
        <v>102</v>
      </c>
      <c r="B25" s="57" t="s">
        <v>104</v>
      </c>
      <c r="C25" s="43">
        <v>150000</v>
      </c>
      <c r="D25" s="43"/>
      <c r="E25" s="43">
        <v>350000</v>
      </c>
      <c r="F25" s="43"/>
      <c r="G25" s="51"/>
      <c r="H25" s="43">
        <v>-201000</v>
      </c>
      <c r="I25" s="51"/>
      <c r="J25" s="51">
        <f>E25+H25</f>
        <v>149000</v>
      </c>
      <c r="K25" s="43">
        <v>299000</v>
      </c>
    </row>
    <row r="26" spans="1:11" ht="31.5">
      <c r="A26" s="61" t="s">
        <v>102</v>
      </c>
      <c r="B26" s="57" t="s">
        <v>103</v>
      </c>
      <c r="C26" s="43">
        <v>210000</v>
      </c>
      <c r="D26" s="43"/>
      <c r="E26" s="43">
        <v>350000</v>
      </c>
      <c r="F26" s="43"/>
      <c r="G26" s="43"/>
      <c r="H26" s="43">
        <v>-394000</v>
      </c>
      <c r="I26" s="43"/>
      <c r="J26" s="43">
        <f>E26+H26</f>
        <v>-44000</v>
      </c>
      <c r="K26" s="43">
        <v>166000</v>
      </c>
    </row>
    <row r="27" spans="1:11" ht="36.75" customHeight="1">
      <c r="A27" s="61" t="s">
        <v>105</v>
      </c>
      <c r="B27" s="57" t="s">
        <v>21</v>
      </c>
      <c r="C27" s="43"/>
      <c r="D27" s="43"/>
      <c r="E27" s="43"/>
      <c r="F27" s="43"/>
      <c r="G27" s="43"/>
      <c r="H27" s="43"/>
      <c r="I27" s="43"/>
      <c r="J27" s="43"/>
      <c r="K27" s="43"/>
    </row>
    <row r="28" spans="1:11" ht="18">
      <c r="A28" s="61" t="s">
        <v>22</v>
      </c>
      <c r="B28" s="57" t="s">
        <v>23</v>
      </c>
      <c r="C28" s="43">
        <v>484000</v>
      </c>
      <c r="D28" s="43"/>
      <c r="E28" s="43"/>
      <c r="F28" s="43"/>
      <c r="G28" s="43"/>
      <c r="H28" s="43">
        <v>-51000</v>
      </c>
      <c r="I28" s="43"/>
      <c r="J28" s="43">
        <f aca="true" t="shared" si="1" ref="J28:J36">H28</f>
        <v>-51000</v>
      </c>
      <c r="K28" s="43">
        <v>433000</v>
      </c>
    </row>
    <row r="29" spans="1:11" ht="35.25" customHeight="1">
      <c r="A29" s="5" t="s">
        <v>106</v>
      </c>
      <c r="B29" s="6" t="s">
        <v>24</v>
      </c>
      <c r="C29" s="43">
        <v>2122000</v>
      </c>
      <c r="D29" s="43"/>
      <c r="E29" s="43"/>
      <c r="F29" s="43"/>
      <c r="G29" s="43"/>
      <c r="H29" s="43">
        <v>-985000</v>
      </c>
      <c r="I29" s="43"/>
      <c r="J29" s="43">
        <f t="shared" si="1"/>
        <v>-985000</v>
      </c>
      <c r="K29" s="43">
        <v>1137000</v>
      </c>
    </row>
    <row r="30" spans="1:11" ht="35.25" customHeight="1">
      <c r="A30" s="7" t="s">
        <v>75</v>
      </c>
      <c r="B30" s="8" t="s">
        <v>74</v>
      </c>
      <c r="C30" s="51">
        <f>C31+C32</f>
        <v>5550000</v>
      </c>
      <c r="D30" s="51"/>
      <c r="E30" s="51"/>
      <c r="F30" s="51"/>
      <c r="G30" s="51"/>
      <c r="H30" s="51">
        <f>H31+H32</f>
        <v>597000</v>
      </c>
      <c r="I30" s="51"/>
      <c r="J30" s="51">
        <f t="shared" si="1"/>
        <v>597000</v>
      </c>
      <c r="K30" s="51">
        <f>K31+K32</f>
        <v>6147000</v>
      </c>
    </row>
    <row r="31" spans="1:11" ht="25.5" customHeight="1">
      <c r="A31" s="5" t="s">
        <v>78</v>
      </c>
      <c r="B31" s="6" t="s">
        <v>76</v>
      </c>
      <c r="C31" s="43">
        <v>2100000</v>
      </c>
      <c r="D31" s="43"/>
      <c r="E31" s="43"/>
      <c r="F31" s="43"/>
      <c r="G31" s="43"/>
      <c r="H31" s="43">
        <v>460000</v>
      </c>
      <c r="I31" s="43"/>
      <c r="J31" s="43">
        <f t="shared" si="1"/>
        <v>460000</v>
      </c>
      <c r="K31" s="43">
        <v>2560000</v>
      </c>
    </row>
    <row r="32" spans="1:11" ht="26.25" customHeight="1">
      <c r="A32" s="5" t="s">
        <v>79</v>
      </c>
      <c r="B32" s="6" t="s">
        <v>77</v>
      </c>
      <c r="C32" s="43">
        <v>3450000</v>
      </c>
      <c r="D32" s="43"/>
      <c r="E32" s="43"/>
      <c r="F32" s="43"/>
      <c r="G32" s="43"/>
      <c r="H32" s="43">
        <f>H33+H34</f>
        <v>137000</v>
      </c>
      <c r="I32" s="43"/>
      <c r="J32" s="43">
        <f t="shared" si="1"/>
        <v>137000</v>
      </c>
      <c r="K32" s="43">
        <f>K33+K34</f>
        <v>3587000</v>
      </c>
    </row>
    <row r="33" spans="1:11" ht="26.25" customHeight="1">
      <c r="A33" s="5" t="s">
        <v>83</v>
      </c>
      <c r="B33" s="6" t="s">
        <v>80</v>
      </c>
      <c r="C33" s="43">
        <v>2000000</v>
      </c>
      <c r="D33" s="43"/>
      <c r="E33" s="43"/>
      <c r="F33" s="43"/>
      <c r="G33" s="43"/>
      <c r="H33" s="43">
        <v>-393000</v>
      </c>
      <c r="I33" s="43"/>
      <c r="J33" s="43">
        <f t="shared" si="1"/>
        <v>-393000</v>
      </c>
      <c r="K33" s="43">
        <v>1607000</v>
      </c>
    </row>
    <row r="34" spans="1:11" ht="26.25" customHeight="1">
      <c r="A34" s="5" t="s">
        <v>82</v>
      </c>
      <c r="B34" s="6" t="s">
        <v>81</v>
      </c>
      <c r="C34" s="43">
        <v>1450000</v>
      </c>
      <c r="D34" s="43"/>
      <c r="E34" s="43"/>
      <c r="F34" s="43"/>
      <c r="G34" s="43"/>
      <c r="H34" s="43">
        <v>530000</v>
      </c>
      <c r="I34" s="43"/>
      <c r="J34" s="43">
        <f t="shared" si="1"/>
        <v>530000</v>
      </c>
      <c r="K34" s="43">
        <v>1980000</v>
      </c>
    </row>
    <row r="35" spans="1:11" ht="18">
      <c r="A35" s="58" t="s">
        <v>25</v>
      </c>
      <c r="B35" s="64" t="s">
        <v>4</v>
      </c>
      <c r="C35" s="51">
        <f>C36</f>
        <v>1750000</v>
      </c>
      <c r="D35" s="51"/>
      <c r="E35" s="51"/>
      <c r="F35" s="51"/>
      <c r="G35" s="51"/>
      <c r="H35" s="51">
        <f>H36</f>
        <v>-200000</v>
      </c>
      <c r="I35" s="51"/>
      <c r="J35" s="51">
        <f t="shared" si="1"/>
        <v>-200000</v>
      </c>
      <c r="K35" s="51">
        <f>K36+K37</f>
        <v>1550000</v>
      </c>
    </row>
    <row r="36" spans="1:11" ht="47.25">
      <c r="A36" s="58" t="s">
        <v>107</v>
      </c>
      <c r="B36" s="66" t="s">
        <v>26</v>
      </c>
      <c r="C36" s="43">
        <v>1750000</v>
      </c>
      <c r="D36" s="43"/>
      <c r="E36" s="43"/>
      <c r="F36" s="43"/>
      <c r="G36" s="43"/>
      <c r="H36" s="43">
        <v>-200000</v>
      </c>
      <c r="I36" s="51"/>
      <c r="J36" s="51">
        <f t="shared" si="1"/>
        <v>-200000</v>
      </c>
      <c r="K36" s="43">
        <v>1510000</v>
      </c>
    </row>
    <row r="37" spans="1:11" ht="47.25">
      <c r="A37" s="61" t="s">
        <v>108</v>
      </c>
      <c r="B37" s="66" t="s">
        <v>26</v>
      </c>
      <c r="C37" s="43"/>
      <c r="D37" s="43"/>
      <c r="E37" s="43"/>
      <c r="F37" s="43"/>
      <c r="G37" s="43"/>
      <c r="H37" s="43"/>
      <c r="I37" s="43"/>
      <c r="J37" s="43"/>
      <c r="K37" s="43">
        <v>40000</v>
      </c>
    </row>
    <row r="38" spans="1:11" ht="31.5">
      <c r="A38" s="58" t="s">
        <v>27</v>
      </c>
      <c r="B38" s="64" t="s">
        <v>9</v>
      </c>
      <c r="C38" s="51">
        <f>C40</f>
        <v>17167187.89</v>
      </c>
      <c r="D38" s="51"/>
      <c r="E38" s="51"/>
      <c r="F38" s="51"/>
      <c r="G38" s="51"/>
      <c r="H38" s="51">
        <f>H40</f>
        <v>-3410100</v>
      </c>
      <c r="I38" s="51"/>
      <c r="J38" s="51">
        <f>H38</f>
        <v>-3410100</v>
      </c>
      <c r="K38" s="51">
        <f>K40</f>
        <v>13757087.89</v>
      </c>
    </row>
    <row r="39" spans="1:11" ht="31.5">
      <c r="A39" s="61" t="s">
        <v>55</v>
      </c>
      <c r="B39" s="57" t="s">
        <v>56</v>
      </c>
      <c r="C39" s="43"/>
      <c r="D39" s="43"/>
      <c r="E39" s="43"/>
      <c r="F39" s="43"/>
      <c r="G39" s="43"/>
      <c r="H39" s="43"/>
      <c r="I39" s="43"/>
      <c r="J39" s="43"/>
      <c r="K39" s="43"/>
    </row>
    <row r="40" spans="1:11" ht="85.5" customHeight="1">
      <c r="A40" s="61" t="s">
        <v>28</v>
      </c>
      <c r="B40" s="57" t="s">
        <v>29</v>
      </c>
      <c r="C40" s="43">
        <f>C41+C42+C43+C44</f>
        <v>17167187.89</v>
      </c>
      <c r="D40" s="43"/>
      <c r="E40" s="43"/>
      <c r="F40" s="43"/>
      <c r="G40" s="43"/>
      <c r="H40" s="43">
        <f>H41+H42+H43+H44</f>
        <v>-3410100</v>
      </c>
      <c r="I40" s="43"/>
      <c r="J40" s="43">
        <f aca="true" t="shared" si="2" ref="J40:J49">H40</f>
        <v>-3410100</v>
      </c>
      <c r="K40" s="43">
        <f>K41+K42+K43+K44</f>
        <v>13757087.89</v>
      </c>
    </row>
    <row r="41" spans="1:11" ht="78" customHeight="1">
      <c r="A41" s="5" t="s">
        <v>57</v>
      </c>
      <c r="B41" s="66" t="s">
        <v>58</v>
      </c>
      <c r="C41" s="43">
        <v>14069000</v>
      </c>
      <c r="D41" s="43"/>
      <c r="E41" s="43"/>
      <c r="F41" s="43"/>
      <c r="G41" s="43"/>
      <c r="H41" s="43">
        <v>-3100000</v>
      </c>
      <c r="I41" s="43"/>
      <c r="J41" s="43">
        <f t="shared" si="2"/>
        <v>-3100000</v>
      </c>
      <c r="K41" s="43">
        <v>10969000</v>
      </c>
    </row>
    <row r="42" spans="1:11" ht="63">
      <c r="A42" s="5" t="s">
        <v>59</v>
      </c>
      <c r="B42" s="66" t="s">
        <v>51</v>
      </c>
      <c r="C42" s="43">
        <v>219000</v>
      </c>
      <c r="D42" s="43"/>
      <c r="E42" s="43"/>
      <c r="F42" s="43"/>
      <c r="G42" s="43"/>
      <c r="H42" s="43">
        <v>-11000</v>
      </c>
      <c r="I42" s="43"/>
      <c r="J42" s="43">
        <f t="shared" si="2"/>
        <v>-11000</v>
      </c>
      <c r="K42" s="43">
        <v>208000</v>
      </c>
    </row>
    <row r="43" spans="1:11" ht="52.5" customHeight="1">
      <c r="A43" s="5" t="s">
        <v>60</v>
      </c>
      <c r="B43" s="66" t="s">
        <v>61</v>
      </c>
      <c r="C43" s="43">
        <v>2877187.89</v>
      </c>
      <c r="D43" s="43"/>
      <c r="E43" s="43"/>
      <c r="F43" s="43"/>
      <c r="G43" s="43"/>
      <c r="H43" s="43">
        <v>-305500</v>
      </c>
      <c r="I43" s="43"/>
      <c r="J43" s="43">
        <f t="shared" si="2"/>
        <v>-305500</v>
      </c>
      <c r="K43" s="43">
        <v>2571687.89</v>
      </c>
    </row>
    <row r="44" spans="1:11" ht="52.5" customHeight="1">
      <c r="A44" s="5" t="s">
        <v>62</v>
      </c>
      <c r="B44" s="66" t="s">
        <v>63</v>
      </c>
      <c r="C44" s="43">
        <v>2000</v>
      </c>
      <c r="D44" s="43"/>
      <c r="E44" s="43"/>
      <c r="F44" s="43"/>
      <c r="G44" s="43"/>
      <c r="H44" s="43">
        <v>6400</v>
      </c>
      <c r="I44" s="43"/>
      <c r="J44" s="43">
        <f t="shared" si="2"/>
        <v>6400</v>
      </c>
      <c r="K44" s="43">
        <v>8400</v>
      </c>
    </row>
    <row r="45" spans="1:11" ht="18">
      <c r="A45" s="58" t="s">
        <v>30</v>
      </c>
      <c r="B45" s="64" t="s">
        <v>8</v>
      </c>
      <c r="C45" s="51">
        <f>C46+C47+C48</f>
        <v>645000</v>
      </c>
      <c r="D45" s="51"/>
      <c r="E45" s="51"/>
      <c r="F45" s="51"/>
      <c r="G45" s="51"/>
      <c r="H45" s="51">
        <f>H46+H47+H48</f>
        <v>-338000</v>
      </c>
      <c r="I45" s="51"/>
      <c r="J45" s="51">
        <f t="shared" si="2"/>
        <v>-338000</v>
      </c>
      <c r="K45" s="51">
        <f>K46+K47+K48</f>
        <v>307000</v>
      </c>
    </row>
    <row r="46" spans="1:11" ht="34.5" customHeight="1">
      <c r="A46" s="61" t="s">
        <v>179</v>
      </c>
      <c r="B46" s="25" t="s">
        <v>113</v>
      </c>
      <c r="C46" s="43">
        <v>15000</v>
      </c>
      <c r="D46" s="43"/>
      <c r="E46" s="43"/>
      <c r="F46" s="43"/>
      <c r="G46" s="43"/>
      <c r="H46" s="43">
        <v>3000</v>
      </c>
      <c r="I46" s="43"/>
      <c r="J46" s="43">
        <f t="shared" si="2"/>
        <v>3000</v>
      </c>
      <c r="K46" s="43">
        <v>18000</v>
      </c>
    </row>
    <row r="47" spans="1:11" ht="18">
      <c r="A47" s="24" t="s">
        <v>111</v>
      </c>
      <c r="B47" s="23" t="s">
        <v>109</v>
      </c>
      <c r="C47" s="43">
        <v>600000</v>
      </c>
      <c r="D47" s="43"/>
      <c r="E47" s="43"/>
      <c r="F47" s="43"/>
      <c r="G47" s="43"/>
      <c r="H47" s="43">
        <v>-315000</v>
      </c>
      <c r="I47" s="43"/>
      <c r="J47" s="43">
        <f t="shared" si="2"/>
        <v>-315000</v>
      </c>
      <c r="K47" s="43">
        <v>285000</v>
      </c>
    </row>
    <row r="48" spans="1:11" ht="18">
      <c r="A48" s="24" t="s">
        <v>112</v>
      </c>
      <c r="B48" s="23" t="s">
        <v>110</v>
      </c>
      <c r="C48" s="43">
        <v>30000</v>
      </c>
      <c r="D48" s="43"/>
      <c r="E48" s="43"/>
      <c r="F48" s="43"/>
      <c r="G48" s="43"/>
      <c r="H48" s="43">
        <v>-26000</v>
      </c>
      <c r="I48" s="43"/>
      <c r="J48" s="43">
        <f t="shared" si="2"/>
        <v>-26000</v>
      </c>
      <c r="K48" s="43">
        <v>4000</v>
      </c>
    </row>
    <row r="49" spans="1:11" ht="31.5">
      <c r="A49" s="58" t="s">
        <v>31</v>
      </c>
      <c r="B49" s="64" t="s">
        <v>32</v>
      </c>
      <c r="C49" s="51">
        <f>C52</f>
        <v>605607</v>
      </c>
      <c r="D49" s="51"/>
      <c r="E49" s="51"/>
      <c r="F49" s="51"/>
      <c r="G49" s="51"/>
      <c r="H49" s="51">
        <f>H51</f>
        <v>-82000</v>
      </c>
      <c r="I49" s="51"/>
      <c r="J49" s="51">
        <f t="shared" si="2"/>
        <v>-82000</v>
      </c>
      <c r="K49" s="51">
        <f>K50</f>
        <v>523607</v>
      </c>
    </row>
    <row r="50" spans="1:11" ht="18">
      <c r="A50" s="61" t="s">
        <v>33</v>
      </c>
      <c r="B50" s="57" t="s">
        <v>34</v>
      </c>
      <c r="C50" s="43"/>
      <c r="D50" s="43"/>
      <c r="E50" s="43"/>
      <c r="F50" s="43"/>
      <c r="G50" s="43"/>
      <c r="H50" s="43"/>
      <c r="I50" s="43"/>
      <c r="J50" s="43"/>
      <c r="K50" s="43">
        <f>K51</f>
        <v>523607</v>
      </c>
    </row>
    <row r="51" spans="1:11" ht="36.75" customHeight="1">
      <c r="A51" s="61" t="s">
        <v>149</v>
      </c>
      <c r="B51" s="57" t="s">
        <v>150</v>
      </c>
      <c r="C51" s="43"/>
      <c r="D51" s="43"/>
      <c r="E51" s="43"/>
      <c r="F51" s="43"/>
      <c r="G51" s="43"/>
      <c r="H51" s="43">
        <v>-82000</v>
      </c>
      <c r="I51" s="43"/>
      <c r="J51" s="43">
        <f>H51</f>
        <v>-82000</v>
      </c>
      <c r="K51" s="43">
        <v>523607</v>
      </c>
    </row>
    <row r="52" spans="1:11" ht="31.5" customHeight="1">
      <c r="A52" s="61" t="s">
        <v>64</v>
      </c>
      <c r="B52" s="66" t="s">
        <v>151</v>
      </c>
      <c r="C52" s="43">
        <v>605607</v>
      </c>
      <c r="D52" s="51"/>
      <c r="E52" s="51"/>
      <c r="F52" s="51"/>
      <c r="G52" s="51"/>
      <c r="H52" s="51"/>
      <c r="I52" s="51"/>
      <c r="J52" s="51"/>
      <c r="K52" s="43"/>
    </row>
    <row r="53" spans="1:11" ht="76.5" customHeight="1">
      <c r="A53" s="58" t="s">
        <v>35</v>
      </c>
      <c r="B53" s="64" t="s">
        <v>7</v>
      </c>
      <c r="C53" s="51">
        <f>C54+C56+C57</f>
        <v>3100000</v>
      </c>
      <c r="D53" s="43"/>
      <c r="E53" s="51">
        <f>E54+E56+E57</f>
        <v>1253000</v>
      </c>
      <c r="F53" s="43"/>
      <c r="G53" s="43"/>
      <c r="H53" s="51">
        <f>H54+H56+H57</f>
        <v>3239000</v>
      </c>
      <c r="I53" s="51"/>
      <c r="J53" s="43">
        <f>E53+H53</f>
        <v>4492000</v>
      </c>
      <c r="K53" s="51">
        <f>K54+K56+K57</f>
        <v>7592000</v>
      </c>
    </row>
    <row r="54" spans="1:11" ht="63">
      <c r="A54" s="61" t="s">
        <v>36</v>
      </c>
      <c r="B54" s="66" t="s">
        <v>66</v>
      </c>
      <c r="C54" s="43">
        <f>C55</f>
        <v>2500000</v>
      </c>
      <c r="D54" s="43"/>
      <c r="E54" s="43">
        <f>E55</f>
        <v>1200000</v>
      </c>
      <c r="F54" s="43"/>
      <c r="G54" s="43"/>
      <c r="H54" s="43">
        <f>H55</f>
        <v>3109000</v>
      </c>
      <c r="I54" s="43"/>
      <c r="J54" s="43">
        <f>E54+H54</f>
        <v>4309000</v>
      </c>
      <c r="K54" s="43">
        <f>K55</f>
        <v>6809000</v>
      </c>
    </row>
    <row r="55" spans="1:11" ht="78.75">
      <c r="A55" s="61" t="s">
        <v>67</v>
      </c>
      <c r="B55" s="66" t="s">
        <v>65</v>
      </c>
      <c r="C55" s="43">
        <v>2500000</v>
      </c>
      <c r="D55" s="43"/>
      <c r="E55" s="43">
        <v>1200000</v>
      </c>
      <c r="F55" s="43"/>
      <c r="G55" s="43"/>
      <c r="H55" s="43">
        <v>3109000</v>
      </c>
      <c r="I55" s="43"/>
      <c r="J55" s="43">
        <f>E55+H55</f>
        <v>4309000</v>
      </c>
      <c r="K55" s="43">
        <v>6809000</v>
      </c>
    </row>
    <row r="56" spans="1:11" ht="47.25">
      <c r="A56" s="61" t="s">
        <v>68</v>
      </c>
      <c r="B56" s="66" t="s">
        <v>69</v>
      </c>
      <c r="C56" s="43">
        <v>550000</v>
      </c>
      <c r="D56" s="43"/>
      <c r="E56" s="43"/>
      <c r="F56" s="43"/>
      <c r="G56" s="43"/>
      <c r="H56" s="43">
        <v>109000</v>
      </c>
      <c r="I56" s="43"/>
      <c r="J56" s="43">
        <f>H56</f>
        <v>109000</v>
      </c>
      <c r="K56" s="43">
        <v>659000</v>
      </c>
    </row>
    <row r="57" spans="1:11" ht="33" customHeight="1">
      <c r="A57" s="61" t="s">
        <v>70</v>
      </c>
      <c r="B57" s="57" t="s">
        <v>152</v>
      </c>
      <c r="C57" s="43">
        <v>50000</v>
      </c>
      <c r="D57" s="51"/>
      <c r="E57" s="43">
        <v>53000</v>
      </c>
      <c r="F57" s="51"/>
      <c r="G57" s="51"/>
      <c r="H57" s="43">
        <v>21000</v>
      </c>
      <c r="I57" s="51"/>
      <c r="J57" s="51">
        <f>E57+H57</f>
        <v>74000</v>
      </c>
      <c r="K57" s="43">
        <v>124000</v>
      </c>
    </row>
    <row r="58" spans="1:11" ht="53.25" customHeight="1">
      <c r="A58" s="58" t="s">
        <v>37</v>
      </c>
      <c r="B58" s="64" t="s">
        <v>5</v>
      </c>
      <c r="C58" s="51">
        <f>C59+C60+C64+C65+C67+C69+C70+C71+C72</f>
        <v>900000</v>
      </c>
      <c r="D58" s="51"/>
      <c r="E58" s="51">
        <f>E60+E61+E66+E68+E69</f>
        <v>300000</v>
      </c>
      <c r="F58" s="51"/>
      <c r="G58" s="51">
        <f>G69</f>
        <v>441021.89</v>
      </c>
      <c r="H58" s="51">
        <f>H59+H60+H61+H62+H63+H64+H65+H66+H67+H69+H70+H71+H72</f>
        <v>170978.11</v>
      </c>
      <c r="I58" s="51"/>
      <c r="J58" s="43">
        <f>E58+G58+H58</f>
        <v>912000</v>
      </c>
      <c r="K58" s="51">
        <f>K59+K60+K61+K63+K64+K65+K68+K69+K70+K71+K72</f>
        <v>1812000</v>
      </c>
    </row>
    <row r="59" spans="1:11" ht="53.25" customHeight="1">
      <c r="A59" s="27" t="s">
        <v>121</v>
      </c>
      <c r="B59" s="26" t="s">
        <v>114</v>
      </c>
      <c r="C59" s="51"/>
      <c r="D59" s="51"/>
      <c r="E59" s="51"/>
      <c r="F59" s="51"/>
      <c r="G59" s="51"/>
      <c r="H59" s="43">
        <v>1000</v>
      </c>
      <c r="I59" s="51"/>
      <c r="J59" s="43">
        <f>H59</f>
        <v>1000</v>
      </c>
      <c r="K59" s="51">
        <v>1000</v>
      </c>
    </row>
    <row r="60" spans="1:11" ht="53.25" customHeight="1">
      <c r="A60" s="29" t="s">
        <v>120</v>
      </c>
      <c r="B60" s="28" t="s">
        <v>115</v>
      </c>
      <c r="C60" s="51">
        <v>14000</v>
      </c>
      <c r="D60" s="51"/>
      <c r="E60" s="51">
        <v>-14000</v>
      </c>
      <c r="F60" s="51"/>
      <c r="G60" s="51"/>
      <c r="H60" s="43">
        <v>6000</v>
      </c>
      <c r="I60" s="51"/>
      <c r="J60" s="43">
        <f>E60</f>
        <v>-14000</v>
      </c>
      <c r="K60" s="51">
        <v>8000</v>
      </c>
    </row>
    <row r="61" spans="1:11" ht="78.75" customHeight="1">
      <c r="A61" s="29" t="s">
        <v>177</v>
      </c>
      <c r="B61" s="28" t="s">
        <v>115</v>
      </c>
      <c r="C61" s="51"/>
      <c r="D61" s="51"/>
      <c r="E61" s="51">
        <v>14000</v>
      </c>
      <c r="F61" s="51"/>
      <c r="G61" s="51"/>
      <c r="H61" s="43">
        <v>-11000</v>
      </c>
      <c r="I61" s="51"/>
      <c r="J61" s="43">
        <f>E61+H61</f>
        <v>3000</v>
      </c>
      <c r="K61" s="51">
        <v>1000</v>
      </c>
    </row>
    <row r="62" spans="1:11" ht="89.25" customHeight="1">
      <c r="A62" s="29" t="s">
        <v>186</v>
      </c>
      <c r="B62" s="28" t="s">
        <v>187</v>
      </c>
      <c r="C62" s="51"/>
      <c r="D62" s="43"/>
      <c r="E62" s="43"/>
      <c r="F62" s="43"/>
      <c r="G62" s="51"/>
      <c r="H62" s="43">
        <v>1000</v>
      </c>
      <c r="I62" s="51"/>
      <c r="J62" s="43">
        <f>H62</f>
        <v>1000</v>
      </c>
      <c r="K62" s="51"/>
    </row>
    <row r="63" spans="1:11" ht="80.25" customHeight="1">
      <c r="A63" s="29" t="s">
        <v>191</v>
      </c>
      <c r="B63" s="28" t="s">
        <v>192</v>
      </c>
      <c r="C63" s="51"/>
      <c r="D63" s="43"/>
      <c r="E63" s="43"/>
      <c r="F63" s="43"/>
      <c r="G63" s="51"/>
      <c r="H63" s="43">
        <v>1000</v>
      </c>
      <c r="I63" s="51"/>
      <c r="J63" s="43"/>
      <c r="K63" s="51">
        <v>1000</v>
      </c>
    </row>
    <row r="64" spans="1:11" ht="39" customHeight="1">
      <c r="A64" s="29" t="s">
        <v>153</v>
      </c>
      <c r="B64" s="28" t="s">
        <v>154</v>
      </c>
      <c r="C64" s="51">
        <v>40000</v>
      </c>
      <c r="D64" s="43"/>
      <c r="E64" s="43"/>
      <c r="F64" s="43"/>
      <c r="G64" s="51"/>
      <c r="H64" s="43">
        <v>13000</v>
      </c>
      <c r="I64" s="51"/>
      <c r="J64" s="43">
        <f>H64</f>
        <v>13000</v>
      </c>
      <c r="K64" s="51">
        <v>53000</v>
      </c>
    </row>
    <row r="65" spans="1:11" ht="86.25" customHeight="1">
      <c r="A65" s="35" t="s">
        <v>119</v>
      </c>
      <c r="B65" s="34" t="s">
        <v>117</v>
      </c>
      <c r="C65" s="51">
        <v>50000</v>
      </c>
      <c r="D65" s="51"/>
      <c r="E65" s="51"/>
      <c r="F65" s="51"/>
      <c r="G65" s="51"/>
      <c r="H65" s="43">
        <v>-50000</v>
      </c>
      <c r="I65" s="51"/>
      <c r="J65" s="43">
        <f>H65</f>
        <v>-50000</v>
      </c>
      <c r="K65" s="51">
        <v>10000</v>
      </c>
    </row>
    <row r="66" spans="1:11" ht="78.75">
      <c r="A66" s="35" t="s">
        <v>169</v>
      </c>
      <c r="B66" s="34" t="s">
        <v>117</v>
      </c>
      <c r="C66" s="51"/>
      <c r="D66" s="51"/>
      <c r="E66" s="43">
        <v>10000</v>
      </c>
      <c r="F66" s="51"/>
      <c r="G66" s="51"/>
      <c r="H66" s="43">
        <v>-3000</v>
      </c>
      <c r="I66" s="51"/>
      <c r="J66" s="51">
        <f>E66+H66</f>
        <v>7000</v>
      </c>
      <c r="K66" s="51"/>
    </row>
    <row r="67" spans="1:11" ht="78.75">
      <c r="A67" s="35" t="s">
        <v>188</v>
      </c>
      <c r="B67" s="34" t="s">
        <v>117</v>
      </c>
      <c r="C67" s="51"/>
      <c r="D67" s="43"/>
      <c r="E67" s="43"/>
      <c r="F67" s="43"/>
      <c r="G67" s="43"/>
      <c r="H67" s="43">
        <v>2000</v>
      </c>
      <c r="I67" s="43"/>
      <c r="J67" s="43">
        <f>H67</f>
        <v>2000</v>
      </c>
      <c r="K67" s="51"/>
    </row>
    <row r="68" spans="1:11" ht="63">
      <c r="A68" s="35" t="s">
        <v>189</v>
      </c>
      <c r="B68" s="34" t="s">
        <v>190</v>
      </c>
      <c r="C68" s="51"/>
      <c r="D68" s="43"/>
      <c r="E68" s="43">
        <v>5000</v>
      </c>
      <c r="F68" s="43"/>
      <c r="G68" s="43"/>
      <c r="H68" s="43"/>
      <c r="I68" s="43"/>
      <c r="J68" s="43"/>
      <c r="K68" s="51">
        <v>5000</v>
      </c>
    </row>
    <row r="69" spans="1:11" ht="18" customHeight="1">
      <c r="A69" s="61" t="s">
        <v>118</v>
      </c>
      <c r="B69" s="67" t="s">
        <v>138</v>
      </c>
      <c r="C69" s="51">
        <v>600000</v>
      </c>
      <c r="D69" s="51"/>
      <c r="E69" s="43">
        <v>285000</v>
      </c>
      <c r="F69" s="51"/>
      <c r="G69" s="43">
        <v>441021.89</v>
      </c>
      <c r="H69" s="43">
        <v>203978.11</v>
      </c>
      <c r="I69" s="51"/>
      <c r="J69" s="51">
        <f>E69+G69+H70</f>
        <v>698021.89</v>
      </c>
      <c r="K69" s="51">
        <v>1530000</v>
      </c>
    </row>
    <row r="70" spans="1:11" ht="47.25">
      <c r="A70" s="33" t="s">
        <v>139</v>
      </c>
      <c r="B70" s="32" t="s">
        <v>116</v>
      </c>
      <c r="C70" s="43">
        <v>120000</v>
      </c>
      <c r="D70" s="43"/>
      <c r="E70" s="43"/>
      <c r="F70" s="43"/>
      <c r="G70" s="43"/>
      <c r="H70" s="43">
        <v>-28000</v>
      </c>
      <c r="I70" s="43"/>
      <c r="J70" s="43">
        <f>H70</f>
        <v>-28000</v>
      </c>
      <c r="K70" s="43">
        <v>92000</v>
      </c>
    </row>
    <row r="71" spans="1:11" ht="63">
      <c r="A71" s="31" t="s">
        <v>155</v>
      </c>
      <c r="B71" s="30" t="s">
        <v>163</v>
      </c>
      <c r="C71" s="43">
        <v>41000</v>
      </c>
      <c r="D71" s="43"/>
      <c r="E71" s="43"/>
      <c r="F71" s="43"/>
      <c r="G71" s="43"/>
      <c r="H71" s="43">
        <v>-28000</v>
      </c>
      <c r="I71" s="43"/>
      <c r="J71" s="43">
        <f>H71</f>
        <v>-28000</v>
      </c>
      <c r="K71" s="43">
        <v>13000</v>
      </c>
    </row>
    <row r="72" spans="1:11" ht="74.25" customHeight="1">
      <c r="A72" s="31" t="s">
        <v>156</v>
      </c>
      <c r="B72" s="30" t="s">
        <v>170</v>
      </c>
      <c r="C72" s="51">
        <v>35000</v>
      </c>
      <c r="D72" s="43"/>
      <c r="E72" s="43"/>
      <c r="F72" s="43"/>
      <c r="G72" s="43"/>
      <c r="H72" s="43">
        <v>63000</v>
      </c>
      <c r="I72" s="43"/>
      <c r="J72" s="43">
        <f>H72</f>
        <v>63000</v>
      </c>
      <c r="K72" s="51">
        <v>98000</v>
      </c>
    </row>
    <row r="73" spans="1:11" ht="27.75" customHeight="1">
      <c r="A73" s="58" t="s">
        <v>38</v>
      </c>
      <c r="B73" s="64" t="s">
        <v>10</v>
      </c>
      <c r="C73" s="43">
        <v>300000</v>
      </c>
      <c r="D73" s="43"/>
      <c r="E73" s="43"/>
      <c r="F73" s="43"/>
      <c r="G73" s="43"/>
      <c r="H73" s="43">
        <f>H75</f>
        <v>136000</v>
      </c>
      <c r="I73" s="43"/>
      <c r="J73" s="43">
        <f>H73</f>
        <v>136000</v>
      </c>
      <c r="K73" s="51">
        <f>K75</f>
        <v>436000</v>
      </c>
    </row>
    <row r="74" spans="1:11" ht="34.5" customHeight="1">
      <c r="A74" s="61" t="s">
        <v>157</v>
      </c>
      <c r="B74" s="57" t="s">
        <v>158</v>
      </c>
      <c r="C74" s="51"/>
      <c r="D74" s="43"/>
      <c r="E74" s="43"/>
      <c r="F74" s="43"/>
      <c r="G74" s="43"/>
      <c r="H74" s="43"/>
      <c r="I74" s="43"/>
      <c r="J74" s="43"/>
      <c r="K74" s="51"/>
    </row>
    <row r="75" spans="1:11" ht="34.5" customHeight="1">
      <c r="A75" s="61" t="s">
        <v>178</v>
      </c>
      <c r="B75" s="66" t="s">
        <v>159</v>
      </c>
      <c r="C75" s="43">
        <v>300000</v>
      </c>
      <c r="D75" s="43"/>
      <c r="E75" s="43"/>
      <c r="F75" s="43"/>
      <c r="G75" s="43"/>
      <c r="H75" s="43">
        <v>136000</v>
      </c>
      <c r="I75" s="43"/>
      <c r="J75" s="43">
        <f>H75</f>
        <v>136000</v>
      </c>
      <c r="K75" s="43">
        <v>436000</v>
      </c>
    </row>
    <row r="76" spans="1:11" ht="18">
      <c r="A76" s="58" t="s">
        <v>39</v>
      </c>
      <c r="B76" s="64" t="s">
        <v>6</v>
      </c>
      <c r="C76" s="51">
        <f aca="true" t="shared" si="3" ref="C76:I76">C77</f>
        <v>286757709.32</v>
      </c>
      <c r="D76" s="51">
        <f t="shared" si="3"/>
        <v>6000000</v>
      </c>
      <c r="E76" s="51">
        <f t="shared" si="3"/>
        <v>6941910.839999998</v>
      </c>
      <c r="F76" s="51">
        <f t="shared" si="3"/>
        <v>47076031.38</v>
      </c>
      <c r="G76" s="51">
        <f t="shared" si="3"/>
        <v>39448263.81</v>
      </c>
      <c r="H76" s="51">
        <f t="shared" si="3"/>
        <v>18479755.47</v>
      </c>
      <c r="I76" s="51">
        <f t="shared" si="3"/>
        <v>1847000</v>
      </c>
      <c r="J76" s="43">
        <f>D76+E76+F76+G76+H76+I76</f>
        <v>119792961.5</v>
      </c>
      <c r="K76" s="51">
        <f>K77</f>
        <v>406550670.82000005</v>
      </c>
    </row>
    <row r="77" spans="1:11" ht="31.5">
      <c r="A77" s="61" t="s">
        <v>40</v>
      </c>
      <c r="B77" s="57" t="s">
        <v>41</v>
      </c>
      <c r="C77" s="43">
        <f>C78+C81+C90+C99</f>
        <v>286757709.32</v>
      </c>
      <c r="D77" s="43">
        <f>D83+D84+D101+D102</f>
        <v>6000000</v>
      </c>
      <c r="E77" s="43">
        <f>E79+E82+E84+E86+E91</f>
        <v>6941910.839999998</v>
      </c>
      <c r="F77" s="43">
        <f>F78+F84+F85+F91+F97+F98+F101</f>
        <v>47076031.38</v>
      </c>
      <c r="G77" s="43">
        <f>G82+G84+G91+G92+G97+G98+G102</f>
        <v>39448263.81</v>
      </c>
      <c r="H77" s="43">
        <f>H78</f>
        <v>18479755.47</v>
      </c>
      <c r="I77" s="43">
        <f>I78</f>
        <v>1847000</v>
      </c>
      <c r="J77" s="43">
        <f>D77+E77+F77+G77+H77+I77</f>
        <v>119792961.5</v>
      </c>
      <c r="K77" s="43">
        <f>K78+K81+K90+K99</f>
        <v>406550670.82000005</v>
      </c>
    </row>
    <row r="78" spans="1:11" ht="18">
      <c r="A78" s="61" t="s">
        <v>42</v>
      </c>
      <c r="B78" s="57" t="s">
        <v>43</v>
      </c>
      <c r="C78" s="43">
        <f>C79+C80</f>
        <v>58331488.45</v>
      </c>
      <c r="D78" s="43"/>
      <c r="E78" s="43">
        <f>E79</f>
        <v>105225.48</v>
      </c>
      <c r="F78" s="43">
        <f>F79</f>
        <v>10000000</v>
      </c>
      <c r="G78" s="43"/>
      <c r="H78" s="43">
        <f>H79</f>
        <v>18479755.47</v>
      </c>
      <c r="I78" s="43">
        <f>I80</f>
        <v>1847000</v>
      </c>
      <c r="J78" s="43">
        <f>E78+F78+H78+I78</f>
        <v>30431980.95</v>
      </c>
      <c r="K78" s="43">
        <f>K79+K80</f>
        <v>88763469.4</v>
      </c>
    </row>
    <row r="79" spans="1:11" ht="31.5">
      <c r="A79" s="68" t="s">
        <v>71</v>
      </c>
      <c r="B79" s="57" t="s">
        <v>171</v>
      </c>
      <c r="C79" s="43">
        <v>35596488.45</v>
      </c>
      <c r="D79" s="43"/>
      <c r="E79" s="43">
        <v>105225.48</v>
      </c>
      <c r="F79" s="43">
        <v>10000000</v>
      </c>
      <c r="G79" s="43"/>
      <c r="H79" s="43">
        <v>18479755.47</v>
      </c>
      <c r="I79" s="43"/>
      <c r="J79" s="43">
        <f>E79+F79+H79</f>
        <v>28584980.95</v>
      </c>
      <c r="K79" s="43">
        <v>64181469.4</v>
      </c>
    </row>
    <row r="80" spans="1:11" ht="36.75" customHeight="1">
      <c r="A80" s="68" t="s">
        <v>72</v>
      </c>
      <c r="B80" s="57" t="s">
        <v>73</v>
      </c>
      <c r="C80" s="43">
        <v>22735000</v>
      </c>
      <c r="D80" s="43"/>
      <c r="E80" s="43"/>
      <c r="F80" s="43"/>
      <c r="G80" s="43"/>
      <c r="H80" s="43"/>
      <c r="I80" s="43">
        <v>1847000</v>
      </c>
      <c r="J80" s="43">
        <f>I80</f>
        <v>1847000</v>
      </c>
      <c r="K80" s="43">
        <v>24582000</v>
      </c>
    </row>
    <row r="81" spans="1:11" ht="31.5" customHeight="1">
      <c r="A81" s="61" t="s">
        <v>44</v>
      </c>
      <c r="B81" s="57" t="s">
        <v>45</v>
      </c>
      <c r="C81" s="43">
        <f>C82+C84+C87</f>
        <v>15218431.2</v>
      </c>
      <c r="D81" s="43">
        <f>D82+D83+D84</f>
        <v>6000000</v>
      </c>
      <c r="E81" s="43">
        <f>E82+E84+E86</f>
        <v>16407261.36</v>
      </c>
      <c r="F81" s="43">
        <f>F84+F85</f>
        <v>30618690.380000003</v>
      </c>
      <c r="G81" s="43">
        <f>G82+G84</f>
        <v>23941571.14</v>
      </c>
      <c r="H81" s="43"/>
      <c r="I81" s="43"/>
      <c r="J81" s="43">
        <f>D81+E81+F81+G81</f>
        <v>76967522.88</v>
      </c>
      <c r="K81" s="43">
        <f>K82+K83+K84+K85+K86+K87</f>
        <v>92185954.08</v>
      </c>
    </row>
    <row r="82" spans="1:11" ht="33.75" customHeight="1">
      <c r="A82" s="61" t="s">
        <v>140</v>
      </c>
      <c r="B82" s="57" t="s">
        <v>147</v>
      </c>
      <c r="C82" s="43">
        <v>1400372.94</v>
      </c>
      <c r="D82" s="43"/>
      <c r="E82" s="43">
        <v>367627.06</v>
      </c>
      <c r="F82" s="43"/>
      <c r="G82" s="43">
        <v>933111.11</v>
      </c>
      <c r="H82" s="43"/>
      <c r="I82" s="43"/>
      <c r="J82" s="43">
        <f>E82+G82</f>
        <v>1300738.17</v>
      </c>
      <c r="K82" s="43">
        <v>2701111.11</v>
      </c>
    </row>
    <row r="83" spans="1:11" ht="66.75" customHeight="1">
      <c r="A83" s="61" t="s">
        <v>193</v>
      </c>
      <c r="B83" s="57" t="s">
        <v>194</v>
      </c>
      <c r="C83" s="43"/>
      <c r="D83" s="43">
        <v>2661773.39</v>
      </c>
      <c r="E83" s="43"/>
      <c r="F83" s="43"/>
      <c r="G83" s="43"/>
      <c r="H83" s="43"/>
      <c r="I83" s="43"/>
      <c r="J83" s="43">
        <f>D83</f>
        <v>2661773.39</v>
      </c>
      <c r="K83" s="43">
        <v>2661775.39</v>
      </c>
    </row>
    <row r="84" spans="1:11" ht="18">
      <c r="A84" s="61" t="s">
        <v>122</v>
      </c>
      <c r="B84" s="57" t="s">
        <v>123</v>
      </c>
      <c r="C84" s="43">
        <v>11483058.26</v>
      </c>
      <c r="D84" s="43">
        <v>3338226.61</v>
      </c>
      <c r="E84" s="43">
        <v>14698779.6</v>
      </c>
      <c r="F84" s="43">
        <v>10412378.42</v>
      </c>
      <c r="G84" s="43">
        <v>23008460.03</v>
      </c>
      <c r="H84" s="43"/>
      <c r="I84" s="43"/>
      <c r="J84" s="43">
        <f>D84+E84+F84+G84</f>
        <v>51457844.660000004</v>
      </c>
      <c r="K84" s="43">
        <v>62940900.92</v>
      </c>
    </row>
    <row r="85" spans="1:11" ht="33" customHeight="1">
      <c r="A85" s="61" t="s">
        <v>135</v>
      </c>
      <c r="B85" s="36" t="s">
        <v>126</v>
      </c>
      <c r="C85" s="43"/>
      <c r="D85" s="43"/>
      <c r="E85" s="43"/>
      <c r="F85" s="43">
        <v>20206311.96</v>
      </c>
      <c r="G85" s="43"/>
      <c r="H85" s="43"/>
      <c r="I85" s="43"/>
      <c r="J85" s="43">
        <f>E85+F85</f>
        <v>20206311.96</v>
      </c>
      <c r="K85" s="43">
        <v>20206311.96</v>
      </c>
    </row>
    <row r="86" spans="1:11" ht="56.25" customHeight="1">
      <c r="A86" s="37" t="s">
        <v>124</v>
      </c>
      <c r="B86" s="36" t="s">
        <v>126</v>
      </c>
      <c r="C86" s="43"/>
      <c r="D86" s="43"/>
      <c r="E86" s="43">
        <v>1340854.7</v>
      </c>
      <c r="F86" s="43"/>
      <c r="G86" s="43"/>
      <c r="H86" s="43"/>
      <c r="I86" s="43"/>
      <c r="J86" s="43">
        <f>E86</f>
        <v>1340854.7</v>
      </c>
      <c r="K86" s="43">
        <v>1340854.7</v>
      </c>
    </row>
    <row r="87" spans="1:11" ht="40.5" customHeight="1">
      <c r="A87" s="61" t="s">
        <v>172</v>
      </c>
      <c r="B87" s="36" t="s">
        <v>173</v>
      </c>
      <c r="C87" s="43">
        <v>2335000</v>
      </c>
      <c r="D87" s="43"/>
      <c r="E87" s="43"/>
      <c r="F87" s="43"/>
      <c r="G87" s="43"/>
      <c r="H87" s="43"/>
      <c r="I87" s="43"/>
      <c r="J87" s="43">
        <v>0</v>
      </c>
      <c r="K87" s="43">
        <v>2335000</v>
      </c>
    </row>
    <row r="88" spans="1:11" ht="24.75" customHeight="1">
      <c r="A88" s="61" t="s">
        <v>148</v>
      </c>
      <c r="B88" s="36" t="s">
        <v>160</v>
      </c>
      <c r="C88" s="43"/>
      <c r="D88" s="43"/>
      <c r="E88" s="43"/>
      <c r="F88" s="43"/>
      <c r="G88" s="43"/>
      <c r="H88" s="43"/>
      <c r="I88" s="43"/>
      <c r="J88" s="43"/>
      <c r="K88" s="43">
        <v>168363069.8</v>
      </c>
    </row>
    <row r="89" spans="1:11" ht="33.75" customHeight="1">
      <c r="A89" s="37" t="s">
        <v>124</v>
      </c>
      <c r="B89" s="36" t="s">
        <v>126</v>
      </c>
      <c r="C89" s="43"/>
      <c r="D89" s="43"/>
      <c r="E89" s="43"/>
      <c r="F89" s="43"/>
      <c r="G89" s="43"/>
      <c r="H89" s="43"/>
      <c r="I89" s="43"/>
      <c r="J89" s="43"/>
      <c r="K89" s="43">
        <v>1510835</v>
      </c>
    </row>
    <row r="90" spans="1:11" ht="27" customHeight="1">
      <c r="A90" s="61" t="s">
        <v>46</v>
      </c>
      <c r="B90" s="57" t="s">
        <v>47</v>
      </c>
      <c r="C90" s="43">
        <f>C91+C92+C93+C94+C95+C96+C97+C98</f>
        <v>201721755.37</v>
      </c>
      <c r="D90" s="43"/>
      <c r="E90" s="43"/>
      <c r="F90" s="43"/>
      <c r="G90" s="43"/>
      <c r="H90" s="43"/>
      <c r="I90" s="43"/>
      <c r="J90" s="43">
        <v>0</v>
      </c>
      <c r="K90" s="43">
        <f>K91+K92+K93+K94+K95+K96+K97+K98</f>
        <v>213498252.34</v>
      </c>
    </row>
    <row r="91" spans="1:11" ht="40.5" customHeight="1">
      <c r="A91" s="39" t="s">
        <v>134</v>
      </c>
      <c r="B91" s="40" t="s">
        <v>174</v>
      </c>
      <c r="C91" s="43">
        <v>185645871.37</v>
      </c>
      <c r="D91" s="43"/>
      <c r="E91" s="43">
        <v>-9570576</v>
      </c>
      <c r="F91" s="43">
        <v>5675307</v>
      </c>
      <c r="G91" s="43">
        <v>17242026.97</v>
      </c>
      <c r="H91" s="43"/>
      <c r="I91" s="43"/>
      <c r="J91" s="43">
        <f>E91+F91+G91</f>
        <v>13346757.969999999</v>
      </c>
      <c r="K91" s="43">
        <v>198992629.34</v>
      </c>
    </row>
    <row r="92" spans="1:11" ht="63">
      <c r="A92" s="42" t="s">
        <v>136</v>
      </c>
      <c r="B92" s="41" t="s">
        <v>137</v>
      </c>
      <c r="C92" s="43">
        <v>3359780</v>
      </c>
      <c r="D92" s="43"/>
      <c r="E92" s="43"/>
      <c r="F92" s="43"/>
      <c r="G92" s="43">
        <v>-1642765</v>
      </c>
      <c r="H92" s="43"/>
      <c r="I92" s="43"/>
      <c r="J92" s="43">
        <f>G92</f>
        <v>-1642765</v>
      </c>
      <c r="K92" s="43">
        <v>1717015</v>
      </c>
    </row>
    <row r="93" spans="1:11" ht="18">
      <c r="A93" s="42" t="s">
        <v>141</v>
      </c>
      <c r="B93" s="41" t="s">
        <v>144</v>
      </c>
      <c r="C93" s="43">
        <v>1293510</v>
      </c>
      <c r="D93" s="43"/>
      <c r="E93" s="43"/>
      <c r="F93" s="43"/>
      <c r="G93" s="43"/>
      <c r="H93" s="43"/>
      <c r="I93" s="43"/>
      <c r="J93" s="43">
        <f>I93</f>
        <v>0</v>
      </c>
      <c r="K93" s="43">
        <v>1293510</v>
      </c>
    </row>
    <row r="94" spans="1:11" ht="31.5">
      <c r="A94" s="42" t="s">
        <v>142</v>
      </c>
      <c r="B94" s="41" t="s">
        <v>145</v>
      </c>
      <c r="C94" s="43">
        <v>2606</v>
      </c>
      <c r="D94" s="43"/>
      <c r="E94" s="43"/>
      <c r="F94" s="43"/>
      <c r="G94" s="43"/>
      <c r="H94" s="43"/>
      <c r="I94" s="43"/>
      <c r="J94" s="43"/>
      <c r="K94" s="43">
        <v>2606</v>
      </c>
    </row>
    <row r="95" spans="1:11" ht="18">
      <c r="A95" s="49" t="s">
        <v>143</v>
      </c>
      <c r="B95" s="50" t="s">
        <v>146</v>
      </c>
      <c r="C95" s="51">
        <v>7355050</v>
      </c>
      <c r="D95" s="52"/>
      <c r="E95" s="52"/>
      <c r="F95" s="52"/>
      <c r="G95" s="52"/>
      <c r="H95" s="52"/>
      <c r="I95" s="52"/>
      <c r="J95" s="43"/>
      <c r="K95" s="43">
        <v>7355050</v>
      </c>
    </row>
    <row r="96" spans="1:11" ht="31.5">
      <c r="A96" s="53" t="s">
        <v>125</v>
      </c>
      <c r="B96" s="38" t="s">
        <v>127</v>
      </c>
      <c r="C96" s="43">
        <v>1490622</v>
      </c>
      <c r="D96" s="44"/>
      <c r="E96" s="44"/>
      <c r="F96" s="44"/>
      <c r="G96" s="44"/>
      <c r="H96" s="44"/>
      <c r="I96" s="44"/>
      <c r="J96" s="43"/>
      <c r="K96" s="43">
        <v>1490622</v>
      </c>
    </row>
    <row r="97" spans="1:11" ht="18">
      <c r="A97" s="53" t="s">
        <v>133</v>
      </c>
      <c r="B97" s="38" t="s">
        <v>130</v>
      </c>
      <c r="C97" s="43">
        <v>2220737</v>
      </c>
      <c r="D97" s="44"/>
      <c r="E97" s="44"/>
      <c r="F97" s="44">
        <v>27912</v>
      </c>
      <c r="G97" s="44">
        <v>35262</v>
      </c>
      <c r="H97" s="44"/>
      <c r="I97" s="44"/>
      <c r="J97" s="44">
        <f>F97+G97</f>
        <v>63174</v>
      </c>
      <c r="K97" s="43">
        <v>2283911</v>
      </c>
    </row>
    <row r="98" spans="1:11" ht="18">
      <c r="A98" s="53" t="s">
        <v>132</v>
      </c>
      <c r="B98" s="38" t="s">
        <v>131</v>
      </c>
      <c r="C98" s="43">
        <v>353579</v>
      </c>
      <c r="D98" s="44"/>
      <c r="E98" s="44"/>
      <c r="F98" s="44">
        <v>4122</v>
      </c>
      <c r="G98" s="44">
        <v>5208</v>
      </c>
      <c r="H98" s="44"/>
      <c r="I98" s="44"/>
      <c r="J98" s="44">
        <f>F98+G98</f>
        <v>9330</v>
      </c>
      <c r="K98" s="43">
        <v>362909</v>
      </c>
    </row>
    <row r="99" spans="1:11" ht="18">
      <c r="A99" s="58" t="s">
        <v>48</v>
      </c>
      <c r="B99" s="57" t="s">
        <v>49</v>
      </c>
      <c r="C99" s="43">
        <v>11486034.3</v>
      </c>
      <c r="D99" s="43">
        <f>D101+D102</f>
        <v>0</v>
      </c>
      <c r="E99" s="43"/>
      <c r="F99" s="43">
        <f>F101</f>
        <v>750000</v>
      </c>
      <c r="G99" s="43">
        <f>G102</f>
        <v>-133039.3</v>
      </c>
      <c r="H99" s="43"/>
      <c r="I99" s="43"/>
      <c r="J99" s="43">
        <f>F99+G99</f>
        <v>616960.7</v>
      </c>
      <c r="K99" s="43">
        <f>K100+K101+K102</f>
        <v>12102995</v>
      </c>
    </row>
    <row r="100" spans="1:11" ht="63">
      <c r="A100" s="54" t="s">
        <v>129</v>
      </c>
      <c r="B100" s="48" t="s">
        <v>128</v>
      </c>
      <c r="C100" s="43">
        <v>11486034.3</v>
      </c>
      <c r="D100" s="44"/>
      <c r="E100" s="44"/>
      <c r="F100" s="44"/>
      <c r="G100" s="44"/>
      <c r="H100" s="44"/>
      <c r="I100" s="44"/>
      <c r="J100" s="43"/>
      <c r="K100" s="43">
        <v>11115000</v>
      </c>
    </row>
    <row r="101" spans="1:11" ht="31.5">
      <c r="A101" s="54" t="s">
        <v>175</v>
      </c>
      <c r="B101" s="48" t="s">
        <v>195</v>
      </c>
      <c r="C101" s="43"/>
      <c r="D101" s="44">
        <v>-371034.3</v>
      </c>
      <c r="E101" s="44"/>
      <c r="F101" s="44">
        <v>750000</v>
      </c>
      <c r="G101" s="44"/>
      <c r="H101" s="44"/>
      <c r="I101" s="44"/>
      <c r="J101" s="44">
        <f>D101+F101</f>
        <v>378965.7</v>
      </c>
      <c r="K101" s="43">
        <v>750000</v>
      </c>
    </row>
    <row r="102" spans="1:11" ht="63">
      <c r="A102" s="54" t="s">
        <v>176</v>
      </c>
      <c r="B102" s="48" t="s">
        <v>196</v>
      </c>
      <c r="C102" s="43"/>
      <c r="D102" s="44">
        <v>371034.3</v>
      </c>
      <c r="E102" s="44"/>
      <c r="F102" s="44"/>
      <c r="G102" s="44">
        <v>-133039.3</v>
      </c>
      <c r="H102" s="44"/>
      <c r="I102" s="44"/>
      <c r="J102" s="44">
        <f>D102+G102</f>
        <v>237995</v>
      </c>
      <c r="K102" s="43">
        <v>237995</v>
      </c>
    </row>
    <row r="103" spans="1:11" ht="18">
      <c r="A103" s="54" t="s">
        <v>161</v>
      </c>
      <c r="B103" s="55" t="s">
        <v>162</v>
      </c>
      <c r="C103" s="51"/>
      <c r="D103" s="52"/>
      <c r="E103" s="52"/>
      <c r="F103" s="52"/>
      <c r="G103" s="52"/>
      <c r="H103" s="52"/>
      <c r="I103" s="52"/>
      <c r="J103" s="52"/>
      <c r="K103" s="43"/>
    </row>
    <row r="104" spans="1:11" ht="18">
      <c r="A104" s="71" t="s">
        <v>50</v>
      </c>
      <c r="B104" s="71"/>
      <c r="C104" s="51">
        <f>C7+C76</f>
        <v>543051118.19</v>
      </c>
      <c r="D104" s="56">
        <f>D76</f>
        <v>6000000</v>
      </c>
      <c r="E104" s="56">
        <f>E7+E76</f>
        <v>9194910.839999998</v>
      </c>
      <c r="F104" s="56">
        <f>F7+F76</f>
        <v>47076031.38</v>
      </c>
      <c r="G104" s="56">
        <f>G7+G76</f>
        <v>39889285.7</v>
      </c>
      <c r="H104" s="56">
        <f>H7+H76</f>
        <v>31961633.58</v>
      </c>
      <c r="I104" s="56">
        <f>I76+I7</f>
        <v>1847000</v>
      </c>
      <c r="J104" s="56">
        <f>D104+E104+F104+G104+H104+I104</f>
        <v>135968861.5</v>
      </c>
      <c r="K104" s="56">
        <f>K7+K76</f>
        <v>679019979.69</v>
      </c>
    </row>
  </sheetData>
  <sheetProtection/>
  <mergeCells count="2">
    <mergeCell ref="A2:K3"/>
    <mergeCell ref="A104:B10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ermakova</dc:creator>
  <cp:keywords/>
  <dc:description/>
  <cp:lastModifiedBy>SHlapunova</cp:lastModifiedBy>
  <cp:lastPrinted>2024-03-06T06:11:30Z</cp:lastPrinted>
  <dcterms:created xsi:type="dcterms:W3CDTF">2016-10-27T00:17:26Z</dcterms:created>
  <dcterms:modified xsi:type="dcterms:W3CDTF">2024-03-18T23:25:46Z</dcterms:modified>
  <cp:category/>
  <cp:version/>
  <cp:contentType/>
  <cp:contentStatus/>
</cp:coreProperties>
</file>