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525" activeTab="0"/>
  </bookViews>
  <sheets>
    <sheet name="Лист3" sheetId="1" r:id="rId1"/>
  </sheets>
  <definedNames>
    <definedName name="_xlnm.Print_Area" localSheetId="0">'Лист3'!$A$1:$O$61</definedName>
  </definedNames>
  <calcPr fullCalcOnLoad="1"/>
</workbook>
</file>

<file path=xl/sharedStrings.xml><?xml version="1.0" encoding="utf-8"?>
<sst xmlns="http://schemas.openxmlformats.org/spreadsheetml/2006/main" count="243" uniqueCount="233">
  <si>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</si>
  <si>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</si>
  <si>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</si>
  <si>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</si>
  <si>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</si>
  <si>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</si>
  <si>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</si>
  <si>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</si>
  <si>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</si>
  <si>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</si>
  <si>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</si>
  <si>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в рублях.</t>
  </si>
  <si>
    <t>Код бюджетной классификации</t>
  </si>
  <si>
    <t>Наименование налога (сбора)</t>
  </si>
  <si>
    <t>000 1 00 00000 00 0000 000</t>
  </si>
  <si>
    <t>000 1 01 00000 00 0000 000</t>
  </si>
  <si>
    <t>000 1 01 02000 01 0000 110</t>
  </si>
  <si>
    <t>Налог на доходы физических лиц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</si>
  <si>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</si>
  <si>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</si>
  <si>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</si>
  <si>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</si>
  <si>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</si>
  <si>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</si>
  <si>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</si>
  <si>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</si>
  <si>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</si>
  <si>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</si>
  <si>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</si>
  <si>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</si>
  <si>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</si>
  <si>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</si>
  <si>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 xml:space="preserve">000 1 13 00000 00 0000 000 </t>
  </si>
  <si>
    <t>ДОХОДЫ ОТ ОКАЗАНИЯ ПЛАТНЫХ УСЛУГ (РАБОТ) И КОМПЕНСАЦИИ ЗАТРАТ ГОСУДАРСТВА</t>
  </si>
  <si>
    <t>000 1 14 00000 00 0000 000</t>
  </si>
  <si>
    <t>000 1 14 02000 00 0000 000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</si>
  <si>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</si>
  <si>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</si>
  <si>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</si>
  <si>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</si>
  <si>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 ФЕДЕРАЦИИ</t>
  </si>
  <si>
    <t>000 2 02 10000 00 0000 150</t>
  </si>
  <si>
    <t>Дотации бюджетам бюджетной системы   Российской Федерации</t>
  </si>
  <si>
    <t>000 2 02 20000 00 0000 150</t>
  </si>
  <si>
    <r>
      <t xml:space="preserve">Субсидии бюджетам </t>
    </r>
    <r>
      <rPr>
        <sz val="12"/>
        <color indexed="8"/>
        <rFont val="Times New Roman"/>
        <family val="1"/>
      </rPr>
      <t>бюджетной системы</t>
    </r>
    <r>
      <rPr>
        <sz val="12"/>
        <rFont val="Times New Roman"/>
        <family val="1"/>
      </rPr>
      <t xml:space="preserve"> Российской Федерации (межбюджетные субсидии)</t>
    </r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</si>
  <si>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</si>
  <si>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</si>
  <si>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</si>
  <si>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</si>
  <si>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 xml:space="preserve">ИТОГО ДОХОДОВ </t>
  </si>
  <si>
    <t>Фактическое исполнение</t>
  </si>
  <si>
    <t>Процент исполнения первоначального плана, %</t>
  </si>
  <si>
    <t>Процент исполнения уточненного плана, %</t>
  </si>
  <si>
    <t>Пояснения отклонений от плановых значений</t>
  </si>
  <si>
    <t>Данный вид налога  носит заявительный характер, точно спрогнозировать невозможно, плановые значения уточняются по фактическому поступлению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</si>
  <si>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</si>
  <si>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000 1 17 05050 05 0000 180</t>
  </si>
  <si>
    <t>Налог на имущество физических лиц</t>
  </si>
  <si>
    <t>Земельный налог</t>
  </si>
  <si>
    <t>000 106 00000 00 0000 110</t>
  </si>
  <si>
    <t>000 1 06 01020 14 0000 110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</si>
  <si>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</si>
  <si>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</si>
  <si>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</si>
  <si>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</si>
  <si>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</si>
  <si>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</si>
  <si>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</si>
  <si>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</si>
  <si>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000 1 05 01000 01 0000 000</t>
  </si>
  <si>
    <t>Налог, взимаемый в связи с применением упрощенной системы налргоообложения</t>
  </si>
  <si>
    <t>000 1 05 01020 01 0000 000</t>
  </si>
  <si>
    <t>Налог, взимаемый с налогоплательщиков, выбравших в качестве налогообложения доходы</t>
  </si>
  <si>
    <t>Налог, взимаемый с наологоплательщиков, выбравших в качестве налогообложения доходы, уменьшенные на величину расходов</t>
  </si>
  <si>
    <t>000 1 05 02010 02 0000 110</t>
  </si>
  <si>
    <t>000 1 05 04060 02 0000 110</t>
  </si>
  <si>
    <t>НАЛОГИ НА ИМУЩЕСТВО</t>
  </si>
  <si>
    <t>000 1 06 0600 00 0000 110</t>
  </si>
  <si>
    <t>000 1 06 0632 14 0000 110</t>
  </si>
  <si>
    <t>Земельный налог с организаций</t>
  </si>
  <si>
    <t>000 1 06 0642 14 0000 110</t>
  </si>
  <si>
    <t>Земельный налог с физических лиц</t>
  </si>
  <si>
    <t>000 1 11 07014 14 0000 120</t>
  </si>
  <si>
    <t>Доходы от перечисления части прибыли, остающейся после уплаты налогов и платежей МУП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</si>
  <si>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</si>
  <si>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</si>
  <si>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</si>
  <si>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</si>
  <si>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</si>
  <si>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000 111 09080 14 0000 120</t>
  </si>
  <si>
    <t>Плата, за предоставление права на размещение и эксплуатацию нестационарного торгового объекта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</si>
  <si>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</si>
  <si>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</si>
  <si>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</si>
  <si>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</si>
  <si>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</si>
  <si>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</si>
  <si>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</si>
  <si>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</si>
  <si>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</si>
  <si>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Налог на доходы физических лиц в части суммы налога, превышающей 650000 рублей, относящейся к части налоговой базы, превышающей 5000000 руб (за искл НДФЛ с сумм прибыли контролируемой иностранной компании, в том числе фиксированной прибыли</t>
  </si>
  <si>
    <t>000 108 03010 01 0000 110</t>
  </si>
  <si>
    <t>000 1 08 04020 01 0000 110</t>
  </si>
  <si>
    <t>000 1 12 01001 01 0000 120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</si>
  <si>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</si>
  <si>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</si>
  <si>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</si>
  <si>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</si>
  <si>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</si>
  <si>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</si>
  <si>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</si>
  <si>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000 1 13 02994 14 0000 130</t>
  </si>
  <si>
    <t>Доходы от реализации имущества, находящегося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</si>
  <si>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</si>
  <si>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</si>
  <si>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</si>
  <si>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</si>
  <si>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</si>
  <si>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</si>
  <si>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</si>
  <si>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</si>
  <si>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</si>
  <si>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</si>
  <si>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000 116 010500 01 0000 140</t>
  </si>
  <si>
    <t>Платежи по искам о возмещении вреда, причиненного окружающей среде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</si>
  <si>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</si>
  <si>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</si>
  <si>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</si>
  <si>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000 2 02 15002 14 0000 150</t>
  </si>
  <si>
    <t>Дотации бюджетам муниципальных округов на поддержку мер по обеспечению сбалансированности бюджетов</t>
  </si>
  <si>
    <t>000 2 0219999 14 0000 150</t>
  </si>
  <si>
    <t>Иные дотации бюджетам муниципальных округов</t>
  </si>
  <si>
    <t>000 2 02 25497 14 0000 150</t>
  </si>
  <si>
    <t>Субсидии на социальные выплаты молодым семьям</t>
  </si>
  <si>
    <t>000 2 02 29999 14 0000 150</t>
  </si>
  <si>
    <t>Прочие субсидии бюджетам муниципальных округов</t>
  </si>
  <si>
    <t>000 2 02 220299 14 0000 150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</si>
  <si>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</si>
  <si>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</si>
  <si>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 xml:space="preserve">0002 02 30024 14 0000 150
</t>
  </si>
  <si>
    <t>000 2 02 30029 14 0000 150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</si>
  <si>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</si>
  <si>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000 2 02 35118 14 0000 150</t>
  </si>
  <si>
    <t>Субвенция на осуществление первичного воинского учета</t>
  </si>
  <si>
    <t>000 2 02 35120 14 0000 150</t>
  </si>
  <si>
    <t>Субвенция на осуществление полномочий по составлению списков в присяжные заседатели</t>
  </si>
  <si>
    <t>000 2 02 35304 14 0000 150</t>
  </si>
  <si>
    <t>Субвенция на организацию бесплатного горячего питания</t>
  </si>
  <si>
    <t>000 2 02 35930 14 0000 150</t>
  </si>
  <si>
    <t xml:space="preserve">Субвенции бюджетам муниципальных округов на государственную регистрацию актов гражданского состояния </t>
  </si>
  <si>
    <t>000 2 02 236900 14 0000 150</t>
  </si>
  <si>
    <t>Единая субвенциябюджетам муниципальных округов</t>
  </si>
  <si>
    <t>000 2 02 39999 14 0000 150</t>
  </si>
  <si>
    <t>Прочие субвенции бюджетам муниципальных округов</t>
  </si>
  <si>
    <t>000 2 02 45303 14 0000 150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</si>
  <si>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</si>
  <si>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Фактическая потребность ниже плановой суммы</t>
  </si>
  <si>
    <t>Прочие доходы от компенсации затрат  бюджетов муниципальных округов</t>
  </si>
  <si>
    <t>000 1 16 10123 01 0051 140</t>
  </si>
  <si>
    <t>Доходы от денежных взысканий (штрафов), поступающие в сче погашения задолженности, образовавшейся до 01.01.2020 г</t>
  </si>
  <si>
    <t xml:space="preserve">План по 253 - МПА от 17.12.2022 (первоначальный)   </t>
  </si>
  <si>
    <t>Плата за увеличение площади земельных участков</t>
  </si>
  <si>
    <t>000 1 13 02064 14 0000 130</t>
  </si>
  <si>
    <t>Доходы, поступающие в порядке возмещения расходов, понесенных в связи с эксплуатацией имущества</t>
  </si>
  <si>
    <t>Невыясненные поступления</t>
  </si>
  <si>
    <t>000 1 17 01040 05 0000 180</t>
  </si>
  <si>
    <t>Прочие неналоговые доходы бюджетов муниципальных округов округов</t>
  </si>
  <si>
    <t>000 1 16 07090 14 0000 140</t>
  </si>
  <si>
    <t>000 1 16 07010 14 0000 140</t>
  </si>
  <si>
    <t>000 2 19 60010 14 0000 150</t>
  </si>
  <si>
    <t>Возврат прочих остатков субвенций, субсидий</t>
  </si>
  <si>
    <t>Субвенции бюджетам муниципальных округов на выполнение передаваемых полномочий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</si>
  <si>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</si>
  <si>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Плановые показатели выполнены, в течении года план был уточнен, в связи с заключением новых договоров</t>
  </si>
  <si>
    <t>Неисполнение плановых показателей из-за снижения посещаемости, в связи с проводимыми карантинными мероприятиями</t>
  </si>
  <si>
    <r>
      <rPr>
        <b/>
        <sz val="16"/>
        <rFont val="Times New Roman"/>
        <family val="1"/>
      </rPr>
      <t xml:space="preserve">Сведения о фактических объемах поступлений по видам доходов Лазовского муниципального округа за 2023 год в сравнении с первоначально утвержденным решением о бюджете значениями и с уточненными значениями с учетом внесенных  изменений </t>
    </r>
    <r>
      <rPr>
        <sz val="16"/>
        <rFont val="Times New Roman"/>
        <family val="1"/>
      </rPr>
      <t xml:space="preserve">                                                                                                      </t>
    </r>
  </si>
  <si>
    <t>000 2 02 25228 14 0000 150</t>
  </si>
  <si>
    <t>Субсидии бюджетам  муниципальных округов на оснащение объектов спортивной инфраструктуры спортивно-технологическим оборудованием</t>
  </si>
  <si>
    <t>000 1 16 01203 01 9000 140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</si>
  <si>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</si>
  <si>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 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</si>
  <si>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</si>
  <si>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 000 1 01 02140 01 0000 110</t>
  </si>
  <si>
    <t>План по -462- МПА от  27.12.2023 (уточненный)</t>
  </si>
  <si>
    <t>План по 444- МПА от  29.11.2023 (уточненный)</t>
  </si>
  <si>
    <t>План по -454 МПА от  20.12.2023 (уточненный)</t>
  </si>
  <si>
    <t>План по 425 - МПА от  27.09.2023 (уточненный)</t>
  </si>
  <si>
    <t>План по 413 - МПА от  08.06.2023 (уточненный)</t>
  </si>
  <si>
    <t>План по 372 - МПА от  22.02.2023 (уточненный)</t>
  </si>
  <si>
    <t>Задолженность по отмененным налогам</t>
  </si>
  <si>
    <t>000 1 09 04052 14 0000 110</t>
  </si>
  <si>
    <t>000 2 02 25098 14 0000 150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</si>
  <si>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культуры и спортом</t>
  </si>
  <si>
    <t>000 2 02 49999 14 0000 150</t>
  </si>
  <si>
    <t>Иные межбюджетные трансферты, передавемые бюджетам муниципальных округов</t>
  </si>
  <si>
    <t>000 2 02 45179 14 0000 150</t>
  </si>
  <si>
    <t>Межбюджетные трансферты, передаваемые бюджетам муниципальных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</si>
  <si>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</si>
  <si>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</si>
  <si>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</si>
  <si>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</si>
  <si>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000 1 16 01203 0002 140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</si>
  <si>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</si>
  <si>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</si>
  <si>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000 1 16 01123  01 000 140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</si>
  <si>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</si>
  <si>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</si>
  <si>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000 1 16 01153 01 0000 140</t>
  </si>
  <si>
    <t xml:space="preserve">    Перевыполнение плана  объясняется более высоким уровнем темпа роста заработной платы за год 2023 к уровню 2022 года по крупным и средним организациям</t>
  </si>
  <si>
    <t>Невыполнение связано с изменением сроков уплаты для проведения уменьшения начисленных сумм патента на сумму уплаченных страховых взносов</t>
  </si>
  <si>
    <t>Налог отменен, произведен возврат переплаты</t>
  </si>
  <si>
    <t>План невыполнен так , как оплата за декабрь прошла в январе 2024 года</t>
  </si>
  <si>
    <t>Неисполнение первоначального плана, в связи со снижением объемов реализации</t>
  </si>
  <si>
    <t> Неисполнение первоначальных плановых показателей в связи со смертью 4 нанимателей социального жилья и 5 участников СВО.</t>
  </si>
  <si>
    <t xml:space="preserve">Первоначальный план не выполнен в связи с уменьшением плательщиков, т.к. плательщики IV категории освобождаются от уплаты </t>
  </si>
  <si>
    <t>По факту исполнения с учетом сложившейся потребности</t>
  </si>
  <si>
    <t>Оплата произведена на основании представленных документов за фактически выполненные объемы работ</t>
  </si>
  <si>
    <t>Оплата произведена на основании представленных документов за фактически выполненные строительно-монтажные работы на объекте строительства муниципальной собственности (строительства жилого дома для переселения граждан из ветхого и аварийного жилья</t>
  </si>
  <si>
    <t>Фактическая потребность ниже плановой</t>
  </si>
  <si>
    <t>По данному виду дохода поступили средства за снос зеленых насаждений для производственных целей, перевыполнение произошло в связи с тем, что платеж поступил в конце декабря</t>
  </si>
  <si>
    <t>Перевыполнение плана, в связи с поступлением платежей за нарушение в сфере закупок в последние дни декабря</t>
  </si>
  <si>
    <t>Первоначальные плановые назначения певыполнены за счет оплаты платежей 4 квартала, срок уплаты которого должен быть в январе 2024г</t>
  </si>
  <si>
    <t xml:space="preserve">Перевыполнение плана в связи с изменением вида разрешен использования земель и погашением задолженности </t>
  </si>
  <si>
    <t>Первоначальный план перевыполнен. В октябре было реализовано имущество, которое  первоначально не было запланировано</t>
  </si>
  <si>
    <t>Первоначальный план перевыполнен, сумма уточнялась по факту поступлений, т к носит заявительный характер</t>
  </si>
  <si>
    <t>План перевыполнен в связи с продажей объета недвижимости и заключением новых договоров по реалез зем участков</t>
  </si>
  <si>
    <t>Плановые назначения перевыполнены, т,к в декабре поступила оплата за 1 кв 24г. Невыполнение первоначального плана произошло из-за образовавшейся задолженности крупными арендаторами, с которыми ведется претензионная работа</t>
  </si>
  <si>
    <t>Отклонение от первоначального плана, выделены средства согласно краевого законодательства</t>
  </si>
  <si>
    <t>Поступления точно спрогнозировать невозможно, уточняются по факту поступления</t>
  </si>
  <si>
    <t>невыполнение плана,платеж поступил в январе 2024 г</t>
  </si>
  <si>
    <t>Было заявлено больше участников программы, на которые быди выделены дополнительные средства</t>
  </si>
  <si>
    <t>Плановые назначения перевыполнены в  связи с погашением задолженности</t>
  </si>
  <si>
    <t>Перевыполнение плановых показателей по акцизам, в связи с ростом ставок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</si>
</sst>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0.0000000"/>
    <numFmt numFmtId="175" formatCode="#,##0.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  <numFmt numFmtId="182" formatCode="0.0%"/>
    <numFmt numFmtId="183" formatCode="#,##0.00\ _₽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0"/>
      <name val="Times New Roman Cyr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hair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41" fillId="20" borderId="0">
      <alignment/>
      <protection/>
    </xf>
    <xf numFmtId="0" fontId="41" fillId="0" borderId="1">
      <alignment horizontal="center" vertical="center" wrapText="1"/>
      <protection/>
    </xf>
    <xf numFmtId="1" fontId="41" fillId="0" borderId="1">
      <alignment horizontal="center" vertical="top" shrinkToFit="1"/>
      <protection/>
    </xf>
    <xf numFmtId="0" fontId="41" fillId="0" borderId="0">
      <alignment/>
      <protection/>
    </xf>
    <xf numFmtId="0" fontId="41" fillId="0" borderId="1">
      <alignment horizontal="center" vertical="center" wrapText="1"/>
      <protection/>
    </xf>
    <xf numFmtId="0" fontId="41" fillId="0" borderId="1">
      <alignment horizontal="center" vertical="top" wrapText="1"/>
      <protection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wrapText="1"/>
      <protection/>
    </xf>
    <xf numFmtId="0" fontId="10" fillId="0" borderId="2">
      <alignment horizontal="left" wrapText="1" indent="1"/>
      <protection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wrapText="1"/>
      <protection/>
    </xf>
    <xf numFmtId="1" fontId="42" fillId="0" borderId="1">
      <alignment horizontal="left" vertical="top" shrinkToFit="1"/>
      <protection/>
    </xf>
    <xf numFmtId="1" fontId="42" fillId="0" borderId="3">
      <alignment horizontal="left" vertical="top" shrinkToFit="1"/>
      <protection/>
    </xf>
    <xf numFmtId="4" fontId="41" fillId="0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0" fontId="41" fillId="0" borderId="0">
      <alignment horizontal="left" wrapText="1"/>
      <protection/>
    </xf>
    <xf numFmtId="0" fontId="41" fillId="0" borderId="4">
      <alignment horizontal="center" vertical="center" wrapText="1"/>
      <protection/>
    </xf>
    <xf numFmtId="10" fontId="41" fillId="0" borderId="1">
      <alignment horizontal="center" vertical="top" shrinkToFit="1"/>
      <protection/>
    </xf>
    <xf numFmtId="10" fontId="42" fillId="21" borderId="1">
      <alignment horizontal="center" vertical="top" shrinkToFit="1"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20" borderId="0">
      <alignment horizontal="left"/>
      <protection/>
    </xf>
    <xf numFmtId="0" fontId="41" fillId="0" borderId="1">
      <alignment horizontal="left" vertical="top" wrapText="1"/>
      <protection/>
    </xf>
    <xf numFmtId="4" fontId="42" fillId="22" borderId="1">
      <alignment horizontal="right" vertical="top" shrinkToFit="1"/>
      <protection/>
    </xf>
    <xf numFmtId="10" fontId="42" fillId="22" borderId="1">
      <alignment horizontal="center" vertical="top" shrinkToFit="1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4" fillId="29" borderId="5" applyNumberFormat="0" applyAlignment="0" applyProtection="0"/>
    <xf numFmtId="0" fontId="45" fillId="30" borderId="6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Border="0" applyProtection="0">
      <alignment/>
    </xf>
    <xf numFmtId="0" fontId="48" fillId="0" borderId="0" applyBorder="0" applyProtection="0">
      <alignment/>
    </xf>
    <xf numFmtId="0" fontId="48" fillId="0" borderId="0" applyBorder="0" applyProtection="0">
      <alignment/>
    </xf>
    <xf numFmtId="0" fontId="48" fillId="0" borderId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1" borderId="11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top" wrapText="1"/>
    </xf>
    <xf numFmtId="0" fontId="7" fillId="36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left" vertical="center"/>
    </xf>
    <xf numFmtId="0" fontId="9" fillId="36" borderId="0" xfId="0" applyFont="1" applyFill="1" applyAlignment="1">
      <alignment/>
    </xf>
    <xf numFmtId="0" fontId="3" fillId="36" borderId="14" xfId="0" applyFont="1" applyFill="1" applyBorder="1" applyAlignment="1">
      <alignment horizontal="left" vertical="center" wrapText="1"/>
    </xf>
    <xf numFmtId="49" fontId="61" fillId="36" borderId="14" xfId="0" applyNumberFormat="1" applyFont="1" applyFill="1" applyBorder="1" applyAlignment="1">
      <alignment horizontal="center" vertical="top" shrinkToFit="1"/>
    </xf>
    <xf numFmtId="49" fontId="62" fillId="36" borderId="14" xfId="0" applyNumberFormat="1" applyFont="1" applyFill="1" applyBorder="1" applyAlignment="1">
      <alignment horizontal="center" vertical="top" shrinkToFit="1"/>
    </xf>
    <xf numFmtId="0" fontId="9" fillId="0" borderId="14" xfId="100" applyFont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left" vertical="top" wrapText="1"/>
      <protection/>
    </xf>
    <xf numFmtId="0" fontId="9" fillId="0" borderId="14" xfId="101" applyFont="1" applyBorder="1" applyAlignment="1">
      <alignment horizontal="center" vertical="center" wrapText="1"/>
      <protection/>
    </xf>
    <xf numFmtId="0" fontId="9" fillId="0" borderId="14" xfId="101" applyFont="1" applyFill="1" applyBorder="1" applyAlignment="1">
      <alignment horizontal="left" vertical="top" wrapText="1"/>
      <protection/>
    </xf>
    <xf numFmtId="0" fontId="9" fillId="0" borderId="14" xfId="103" applyFont="1" applyBorder="1" applyAlignment="1">
      <alignment horizontal="center" vertical="center" wrapText="1"/>
      <protection/>
    </xf>
    <xf numFmtId="0" fontId="9" fillId="0" borderId="14" xfId="103" applyFont="1" applyFill="1" applyBorder="1" applyAlignment="1">
      <alignment horizontal="left" vertical="top" wrapText="1"/>
      <protection/>
    </xf>
    <xf numFmtId="0" fontId="61" fillId="36" borderId="14" xfId="0" applyFont="1" applyFill="1" applyBorder="1" applyAlignment="1">
      <alignment horizontal="left" vertical="center" wrapText="1"/>
    </xf>
    <xf numFmtId="0" fontId="62" fillId="36" borderId="14" xfId="0" applyFont="1" applyFill="1" applyBorder="1" applyAlignment="1">
      <alignment horizontal="left" vertical="center" wrapText="1"/>
    </xf>
    <xf numFmtId="0" fontId="9" fillId="0" borderId="14" xfId="125" applyFont="1" applyBorder="1" applyAlignment="1">
      <alignment horizontal="center" vertical="center" wrapText="1"/>
      <protection/>
    </xf>
    <xf numFmtId="0" fontId="9" fillId="0" borderId="14" xfId="111" applyFont="1" applyFill="1" applyBorder="1" applyAlignment="1">
      <alignment horizontal="left" vertical="top" wrapText="1"/>
      <protection/>
    </xf>
    <xf numFmtId="0" fontId="9" fillId="0" borderId="14" xfId="94" applyFont="1" applyBorder="1" applyAlignment="1">
      <alignment horizontal="center" vertical="center" wrapText="1"/>
      <protection/>
    </xf>
    <xf numFmtId="0" fontId="9" fillId="0" borderId="14" xfId="93" applyFont="1" applyFill="1" applyBorder="1" applyAlignment="1">
      <alignment horizontal="left" vertical="top" wrapText="1"/>
      <protection/>
    </xf>
    <xf numFmtId="0" fontId="9" fillId="0" borderId="14" xfId="96" applyFont="1" applyBorder="1" applyAlignment="1">
      <alignment horizontal="center" vertical="center" wrapText="1"/>
      <protection/>
    </xf>
    <xf numFmtId="0" fontId="9" fillId="0" borderId="14" xfId="95" applyFont="1" applyFill="1" applyBorder="1" applyAlignment="1">
      <alignment horizontal="left" vertical="top" wrapText="1"/>
      <protection/>
    </xf>
    <xf numFmtId="0" fontId="9" fillId="0" borderId="14" xfId="98" applyFont="1" applyBorder="1" applyAlignment="1">
      <alignment horizontal="center" vertical="center" wrapText="1"/>
      <protection/>
    </xf>
    <xf numFmtId="0" fontId="9" fillId="0" borderId="14" xfId="97" applyFont="1" applyFill="1" applyBorder="1" applyAlignment="1">
      <alignment horizontal="left" vertical="top" wrapText="1"/>
      <protection/>
    </xf>
    <xf numFmtId="0" fontId="9" fillId="0" borderId="14" xfId="105" applyFont="1" applyFill="1" applyBorder="1" applyAlignment="1">
      <alignment horizontal="left" vertical="top" wrapText="1"/>
      <protection/>
    </xf>
    <xf numFmtId="0" fontId="9" fillId="0" borderId="14" xfId="104" applyFont="1" applyBorder="1" applyAlignment="1">
      <alignment horizontal="center" vertical="center" wrapText="1"/>
      <protection/>
    </xf>
    <xf numFmtId="0" fontId="9" fillId="0" borderId="14" xfId="104" applyFont="1" applyFill="1" applyBorder="1" applyAlignment="1">
      <alignment horizontal="left" vertical="top" wrapText="1"/>
      <protection/>
    </xf>
    <xf numFmtId="0" fontId="9" fillId="0" borderId="14" xfId="106" applyFont="1" applyBorder="1" applyAlignment="1">
      <alignment horizontal="center" vertical="center" wrapText="1"/>
      <protection/>
    </xf>
    <xf numFmtId="0" fontId="9" fillId="0" borderId="14" xfId="106" applyFont="1" applyFill="1" applyBorder="1" applyAlignment="1">
      <alignment horizontal="left" vertical="top" wrapText="1"/>
      <protection/>
    </xf>
    <xf numFmtId="0" fontId="9" fillId="0" borderId="14" xfId="107" applyFont="1" applyBorder="1" applyAlignment="1">
      <alignment horizontal="center" vertical="center" wrapText="1"/>
      <protection/>
    </xf>
    <xf numFmtId="0" fontId="9" fillId="0" borderId="14" xfId="107" applyFont="1" applyFill="1" applyBorder="1" applyAlignment="1">
      <alignment horizontal="left" vertical="top" wrapText="1"/>
      <protection/>
    </xf>
    <xf numFmtId="0" fontId="9" fillId="0" borderId="14" xfId="110" applyFont="1" applyBorder="1" applyAlignment="1">
      <alignment horizontal="center" vertical="center" wrapText="1"/>
      <protection/>
    </xf>
    <xf numFmtId="0" fontId="9" fillId="0" borderId="14" xfId="110" applyFont="1" applyFill="1" applyBorder="1" applyAlignment="1">
      <alignment horizontal="left" vertical="top" wrapText="1"/>
      <protection/>
    </xf>
    <xf numFmtId="0" fontId="9" fillId="0" borderId="14" xfId="109" applyFont="1" applyBorder="1" applyAlignment="1">
      <alignment horizontal="center" vertical="center" wrapText="1"/>
      <protection/>
    </xf>
    <xf numFmtId="0" fontId="9" fillId="0" borderId="14" xfId="109" applyFont="1" applyFill="1" applyBorder="1" applyAlignment="1">
      <alignment horizontal="left" vertical="top" wrapText="1"/>
      <protection/>
    </xf>
    <xf numFmtId="0" fontId="9" fillId="0" borderId="14" xfId="108" applyFont="1" applyBorder="1" applyAlignment="1">
      <alignment horizontal="center" vertical="center" wrapText="1"/>
      <protection/>
    </xf>
    <xf numFmtId="0" fontId="9" fillId="0" borderId="14" xfId="108" applyFont="1" applyFill="1" applyBorder="1" applyAlignment="1">
      <alignment horizontal="left" vertical="top" wrapText="1"/>
      <protection/>
    </xf>
    <xf numFmtId="0" fontId="9" fillId="0" borderId="14" xfId="112" applyFont="1" applyFill="1" applyBorder="1" applyAlignment="1">
      <alignment horizontal="left" vertical="top" wrapText="1"/>
      <protection/>
    </xf>
    <xf numFmtId="0" fontId="9" fillId="0" borderId="14" xfId="112" applyFont="1" applyBorder="1" applyAlignment="1">
      <alignment horizontal="center" vertical="center" wrapText="1"/>
      <protection/>
    </xf>
    <xf numFmtId="0" fontId="9" fillId="0" borderId="14" xfId="114" applyFont="1" applyBorder="1" applyAlignment="1">
      <alignment horizontal="center" vertical="center" wrapText="1"/>
      <protection/>
    </xf>
    <xf numFmtId="0" fontId="9" fillId="0" borderId="14" xfId="117" applyFont="1" applyFill="1" applyBorder="1" applyAlignment="1">
      <alignment horizontal="left" vertical="top" wrapText="1"/>
      <protection/>
    </xf>
    <xf numFmtId="0" fontId="9" fillId="0" borderId="14" xfId="118" applyFont="1" applyBorder="1" applyAlignment="1">
      <alignment horizontal="center" vertical="center" wrapText="1"/>
      <protection/>
    </xf>
    <xf numFmtId="0" fontId="9" fillId="0" borderId="14" xfId="118" applyFont="1" applyFill="1" applyBorder="1" applyAlignment="1">
      <alignment horizontal="left" vertical="top" wrapText="1"/>
      <protection/>
    </xf>
    <xf numFmtId="0" fontId="9" fillId="0" borderId="14" xfId="114" applyFont="1" applyFill="1" applyBorder="1" applyAlignment="1">
      <alignment horizontal="left" vertical="top" wrapText="1"/>
      <protection/>
    </xf>
    <xf numFmtId="0" fontId="9" fillId="0" borderId="14" xfId="113" applyFont="1" applyBorder="1" applyAlignment="1">
      <alignment horizontal="center" vertical="center" wrapText="1"/>
      <protection/>
    </xf>
    <xf numFmtId="0" fontId="9" fillId="0" borderId="14" xfId="113" applyFont="1" applyFill="1" applyBorder="1" applyAlignment="1">
      <alignment horizontal="left" vertical="top" wrapText="1"/>
      <protection/>
    </xf>
    <xf numFmtId="0" fontId="9" fillId="0" borderId="14" xfId="116" applyFont="1" applyBorder="1" applyAlignment="1">
      <alignment horizontal="center" vertical="center" wrapText="1"/>
      <protection/>
    </xf>
    <xf numFmtId="0" fontId="9" fillId="0" borderId="14" xfId="115" applyFont="1" applyFill="1" applyBorder="1" applyAlignment="1">
      <alignment horizontal="left" vertical="top" wrapText="1"/>
      <protection/>
    </xf>
    <xf numFmtId="0" fontId="14" fillId="36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right" wrapText="1"/>
    </xf>
    <xf numFmtId="4" fontId="14" fillId="36" borderId="14" xfId="0" applyNumberFormat="1" applyFont="1" applyFill="1" applyBorder="1" applyAlignment="1">
      <alignment horizontal="right" wrapText="1"/>
    </xf>
    <xf numFmtId="4" fontId="13" fillId="36" borderId="14" xfId="0" applyNumberFormat="1" applyFont="1" applyFill="1" applyBorder="1" applyAlignment="1">
      <alignment horizontal="right" wrapText="1"/>
    </xf>
    <xf numFmtId="0" fontId="7" fillId="36" borderId="14" xfId="0" applyFont="1" applyFill="1" applyBorder="1" applyAlignment="1">
      <alignment/>
    </xf>
    <xf numFmtId="4" fontId="7" fillId="36" borderId="14" xfId="0" applyNumberFormat="1" applyFont="1" applyFill="1" applyBorder="1" applyAlignment="1">
      <alignment/>
    </xf>
    <xf numFmtId="0" fontId="7" fillId="36" borderId="14" xfId="0" applyFont="1" applyFill="1" applyBorder="1" applyAlignment="1">
      <alignment horizontal="left" vertical="center"/>
    </xf>
    <xf numFmtId="0" fontId="63" fillId="0" borderId="14" xfId="0" applyFont="1" applyBorder="1" applyAlignment="1">
      <alignment wrapText="1"/>
    </xf>
    <xf numFmtId="0" fontId="64" fillId="0" borderId="14" xfId="0" applyFont="1" applyBorder="1" applyAlignment="1">
      <alignment/>
    </xf>
    <xf numFmtId="0" fontId="62" fillId="0" borderId="14" xfId="121" applyFont="1" applyBorder="1" applyAlignment="1">
      <alignment wrapText="1"/>
      <protection/>
    </xf>
    <xf numFmtId="0" fontId="62" fillId="0" borderId="14" xfId="122" applyFont="1" applyBorder="1">
      <alignment/>
      <protection/>
    </xf>
    <xf numFmtId="0" fontId="62" fillId="0" borderId="14" xfId="124" applyFont="1" applyBorder="1">
      <alignment/>
      <protection/>
    </xf>
    <xf numFmtId="0" fontId="9" fillId="36" borderId="14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center" vertical="top" wrapText="1"/>
    </xf>
    <xf numFmtId="0" fontId="13" fillId="36" borderId="14" xfId="0" applyFont="1" applyFill="1" applyBorder="1" applyAlignment="1">
      <alignment horizontal="left" vertical="center" wrapText="1"/>
    </xf>
    <xf numFmtId="0" fontId="9" fillId="36" borderId="14" xfId="48" applyNumberFormat="1" applyFont="1" applyFill="1" applyBorder="1" applyAlignment="1" applyProtection="1">
      <alignment horizontal="left" vertical="center" wrapText="1"/>
      <protection/>
    </xf>
    <xf numFmtId="0" fontId="13" fillId="36" borderId="14" xfId="0" applyFont="1" applyFill="1" applyBorder="1" applyAlignment="1">
      <alignment horizontal="center" vertical="top" wrapText="1"/>
    </xf>
    <xf numFmtId="49" fontId="9" fillId="36" borderId="14" xfId="0" applyNumberFormat="1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left" vertical="center"/>
    </xf>
    <xf numFmtId="0" fontId="62" fillId="0" borderId="14" xfId="123" applyFont="1" applyBorder="1" applyAlignment="1">
      <alignment wrapText="1"/>
      <protection/>
    </xf>
    <xf numFmtId="0" fontId="9" fillId="36" borderId="14" xfId="0" applyNumberFormat="1" applyFont="1" applyFill="1" applyBorder="1" applyAlignment="1">
      <alignment horizontal="left" vertical="center" wrapText="1"/>
    </xf>
    <xf numFmtId="0" fontId="66" fillId="0" borderId="14" xfId="0" applyFont="1" applyBorder="1" applyAlignment="1">
      <alignment/>
    </xf>
    <xf numFmtId="0" fontId="67" fillId="0" borderId="15" xfId="0" applyFont="1" applyBorder="1" applyAlignment="1">
      <alignment horizontal="justify" wrapText="1"/>
    </xf>
    <xf numFmtId="0" fontId="9" fillId="36" borderId="14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9" fillId="36" borderId="14" xfId="0" applyFont="1" applyFill="1" applyBorder="1" applyAlignment="1">
      <alignment horizontal="left" vertical="center" wrapText="1"/>
    </xf>
    <xf numFmtId="0" fontId="67" fillId="37" borderId="16" xfId="0" applyFont="1" applyFill="1" applyBorder="1" applyAlignment="1">
      <alignment vertical="top" wrapText="1"/>
    </xf>
    <xf numFmtId="0" fontId="62" fillId="37" borderId="17" xfId="0" applyFont="1" applyFill="1" applyBorder="1" applyAlignment="1">
      <alignment vertical="top" wrapText="1"/>
    </xf>
    <xf numFmtId="0" fontId="67" fillId="0" borderId="0" xfId="0" applyFont="1" applyAlignment="1">
      <alignment wrapText="1"/>
    </xf>
    <xf numFmtId="0" fontId="7" fillId="36" borderId="14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center" vertical="top" wrapText="1"/>
    </xf>
    <xf numFmtId="0" fontId="4" fillId="36" borderId="0" xfId="0" applyFont="1" applyFill="1" applyAlignment="1">
      <alignment horizontal="center" vertical="center" wrapText="1"/>
    </xf>
    <xf numFmtId="0" fontId="9" fillId="36" borderId="14" xfId="0" applyFont="1" applyFill="1" applyBorder="1" applyAlignment="1">
      <alignment horizontal="left" vertical="center" wrapText="1"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1 3" xfId="50"/>
    <cellStyle name="xl31 4" xfId="51"/>
    <cellStyle name="xl31 5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Гиперссылка 2" xfId="78"/>
    <cellStyle name="Гиперссылка 3" xfId="79"/>
    <cellStyle name="Гиперссылка 4" xfId="80"/>
    <cellStyle name="Гиперссылка 5" xfId="81"/>
    <cellStyle name="Currency" xfId="82"/>
    <cellStyle name="Currency [0]" xfId="83"/>
    <cellStyle name="Денежный 2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11" xfId="94"/>
    <cellStyle name="Обычный 12" xfId="95"/>
    <cellStyle name="Обычный 13" xfId="96"/>
    <cellStyle name="Обычный 14" xfId="97"/>
    <cellStyle name="Обычный 15" xfId="98"/>
    <cellStyle name="Обычный 16" xfId="99"/>
    <cellStyle name="Обычный 18" xfId="100"/>
    <cellStyle name="Обычный 19" xfId="101"/>
    <cellStyle name="Обычный 2" xfId="102"/>
    <cellStyle name="Обычный 20" xfId="103"/>
    <cellStyle name="Обычный 22" xfId="104"/>
    <cellStyle name="Обычный 23" xfId="105"/>
    <cellStyle name="Обычный 24" xfId="106"/>
    <cellStyle name="Обычный 25" xfId="107"/>
    <cellStyle name="Обычный 26" xfId="108"/>
    <cellStyle name="Обычный 27" xfId="109"/>
    <cellStyle name="Обычный 28" xfId="110"/>
    <cellStyle name="Обычный 3" xfId="111"/>
    <cellStyle name="Обычный 30" xfId="112"/>
    <cellStyle name="Обычный 31" xfId="113"/>
    <cellStyle name="Обычный 32" xfId="114"/>
    <cellStyle name="Обычный 33" xfId="115"/>
    <cellStyle name="Обычный 34" xfId="116"/>
    <cellStyle name="Обычный 35" xfId="117"/>
    <cellStyle name="Обычный 36" xfId="118"/>
    <cellStyle name="Обычный 37" xfId="119"/>
    <cellStyle name="Обычный 4" xfId="120"/>
    <cellStyle name="Обычный 5" xfId="121"/>
    <cellStyle name="Обычный 6" xfId="122"/>
    <cellStyle name="Обычный 7" xfId="123"/>
    <cellStyle name="Обычный 8" xfId="124"/>
    <cellStyle name="Обычный 9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="60" zoomScaleNormal="60" zoomScalePageLayoutView="0" workbookViewId="0" topLeftCell="C7">
      <selection activeCell="M20" sqref="M20"/>
    </sheetView>
  </sheetViews>
  <sheetFormatPr defaultColWidth="9.140625" defaultRowHeight="15"/>
  <cols>
    <col min="1" max="1" width="34.00390625" style="4" customWidth="1"/>
    <col min="2" max="2" width="83.57421875" style="2" customWidth="1"/>
    <col min="3" max="3" width="25.421875" style="2" customWidth="1"/>
    <col min="4" max="11" width="28.00390625" style="2" customWidth="1"/>
    <col min="12" max="12" width="25.8515625" style="2" customWidth="1"/>
    <col min="13" max="13" width="121.140625" style="2" customWidth="1"/>
    <col min="14" max="14" width="17.00390625" style="2" customWidth="1"/>
    <col min="15" max="15" width="146.8515625" style="7" customWidth="1"/>
    <col min="16" max="16384" width="9.140625" style="2" customWidth="1"/>
  </cols>
  <sheetData>
    <row r="1" ht="18.75">
      <c r="A1" s="1"/>
    </row>
    <row r="2" spans="1:18" ht="20.25">
      <c r="A2" s="92" t="s">
        <v>175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5"/>
      <c r="Q2" s="5"/>
      <c r="R2" s="5"/>
    </row>
    <row r="3" spans="1:15" ht="18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8" t="s">
        <v>11</v>
      </c>
      <c r="O4" s="6"/>
    </row>
    <row r="5" spans="1:15" ht="56.25">
      <c r="A5" s="72" t="s">
        <v>12</v>
      </c>
      <c r="B5" s="72" t="s">
        <v>13</v>
      </c>
      <c r="C5" s="72" t="s">
        <v>160</v>
      </c>
      <c r="D5" s="73" t="s">
        <v>188</v>
      </c>
      <c r="E5" s="73" t="s">
        <v>187</v>
      </c>
      <c r="F5" s="73" t="s">
        <v>186</v>
      </c>
      <c r="G5" s="74" t="s">
        <v>184</v>
      </c>
      <c r="H5" s="73" t="s">
        <v>185</v>
      </c>
      <c r="I5" s="73" t="s">
        <v>183</v>
      </c>
      <c r="J5" s="73" t="s">
        <v>50</v>
      </c>
      <c r="K5" s="52" t="s">
        <v>51</v>
      </c>
      <c r="L5" s="52" t="s">
        <v>52</v>
      </c>
      <c r="M5" s="75" t="s">
        <v>53</v>
      </c>
      <c r="O5" s="2"/>
    </row>
    <row r="6" spans="1:15" ht="18">
      <c r="A6" s="53">
        <v>1</v>
      </c>
      <c r="B6" s="53">
        <v>2</v>
      </c>
      <c r="C6" s="53">
        <v>3</v>
      </c>
      <c r="D6" s="53">
        <v>4</v>
      </c>
      <c r="E6" s="53">
        <v>4</v>
      </c>
      <c r="F6" s="53">
        <v>5</v>
      </c>
      <c r="G6" s="53"/>
      <c r="H6" s="53"/>
      <c r="I6" s="53"/>
      <c r="J6" s="53">
        <v>5</v>
      </c>
      <c r="K6" s="54">
        <v>6</v>
      </c>
      <c r="L6" s="54">
        <v>7</v>
      </c>
      <c r="M6" s="76">
        <v>8</v>
      </c>
      <c r="O6" s="2"/>
    </row>
    <row r="7" spans="1:15" ht="18.75">
      <c r="A7" s="70" t="s">
        <v>14</v>
      </c>
      <c r="B7" s="68" t="s">
        <v>0</v>
      </c>
      <c r="C7" s="57">
        <f aca="true" t="shared" si="0" ref="C7:J7">C8+C17+C23+C30+C36+C39+C46+C50+C54+C59+C74</f>
        <v>256293408.87</v>
      </c>
      <c r="D7" s="57">
        <f t="shared" si="0"/>
        <v>256293408.87</v>
      </c>
      <c r="E7" s="57">
        <f t="shared" si="0"/>
        <v>258546408.87</v>
      </c>
      <c r="F7" s="57">
        <f t="shared" si="0"/>
        <v>258546408.87</v>
      </c>
      <c r="G7" s="57">
        <f t="shared" si="0"/>
        <v>258987430.76</v>
      </c>
      <c r="H7" s="57">
        <f t="shared" si="0"/>
        <v>272469308.87</v>
      </c>
      <c r="I7" s="57">
        <f t="shared" si="0"/>
        <v>272469308.87</v>
      </c>
      <c r="J7" s="55">
        <f t="shared" si="0"/>
        <v>291929189.99</v>
      </c>
      <c r="K7" s="56">
        <f aca="true" t="shared" si="1" ref="K7:K72">J7/C7*100</f>
        <v>113.90429089734242</v>
      </c>
      <c r="L7" s="56">
        <f>J7/I7*100</f>
        <v>107.1420451722453</v>
      </c>
      <c r="M7" s="77"/>
      <c r="O7" s="2"/>
    </row>
    <row r="8" spans="1:15" ht="59.25" customHeight="1">
      <c r="A8" s="70" t="s">
        <v>15</v>
      </c>
      <c r="B8" s="68" t="s">
        <v>1</v>
      </c>
      <c r="C8" s="57">
        <f aca="true" t="shared" si="2" ref="C8:J8">C9</f>
        <v>212309613.98</v>
      </c>
      <c r="D8" s="57">
        <f t="shared" si="2"/>
        <v>212309613.98</v>
      </c>
      <c r="E8" s="57">
        <f t="shared" si="2"/>
        <v>212309613.98</v>
      </c>
      <c r="F8" s="57">
        <f t="shared" si="2"/>
        <v>212309613.98</v>
      </c>
      <c r="G8" s="57">
        <f t="shared" si="2"/>
        <v>212309613.98</v>
      </c>
      <c r="H8" s="57">
        <f t="shared" si="2"/>
        <v>226309613.98</v>
      </c>
      <c r="I8" s="57">
        <f t="shared" si="2"/>
        <v>226309613.98</v>
      </c>
      <c r="J8" s="57">
        <f t="shared" si="2"/>
        <v>241179185.22</v>
      </c>
      <c r="K8" s="56">
        <f t="shared" si="1"/>
        <v>113.59786337453357</v>
      </c>
      <c r="L8" s="56">
        <f aca="true" t="shared" si="3" ref="L8:L73">J8/I8*100</f>
        <v>106.57045495261819</v>
      </c>
      <c r="M8" s="93" t="s">
        <v>208</v>
      </c>
      <c r="O8" s="2"/>
    </row>
    <row r="9" spans="1:15" ht="18">
      <c r="A9" s="67" t="s">
        <v>16</v>
      </c>
      <c r="B9" s="66" t="s">
        <v>17</v>
      </c>
      <c r="C9" s="55">
        <f>C10+C11+C12+C13+C14</f>
        <v>212309613.98</v>
      </c>
      <c r="D9" s="55">
        <f>D10+D11+D12+D13+D14</f>
        <v>212309613.98</v>
      </c>
      <c r="E9" s="55">
        <f>E10+E11+E12+E13+E14</f>
        <v>212309613.98</v>
      </c>
      <c r="F9" s="55">
        <f>F10+F11+F12+F13+F14</f>
        <v>212309613.98</v>
      </c>
      <c r="G9" s="55">
        <f>G10+G11+G12+G13+G14</f>
        <v>212309613.98</v>
      </c>
      <c r="H9" s="55">
        <f>H10+H11+H12+H13+H14+H15+H16</f>
        <v>226309613.98</v>
      </c>
      <c r="I9" s="55">
        <f>I10+I11+I12+I13+I14+I15+I16</f>
        <v>226309613.98</v>
      </c>
      <c r="J9" s="55">
        <f>J10+J11+J12+J13+J14+J15+J16</f>
        <v>241179185.22</v>
      </c>
      <c r="K9" s="56">
        <f t="shared" si="1"/>
        <v>113.59786337453357</v>
      </c>
      <c r="L9" s="56">
        <f t="shared" si="3"/>
        <v>106.57045495261819</v>
      </c>
      <c r="M9" s="93"/>
      <c r="O9" s="2"/>
    </row>
    <row r="10" spans="1:15" ht="63">
      <c r="A10" s="20" t="s">
        <v>91</v>
      </c>
      <c r="B10" s="21" t="s">
        <v>92</v>
      </c>
      <c r="C10" s="55">
        <v>209979613.98</v>
      </c>
      <c r="D10" s="55">
        <v>209979613.98</v>
      </c>
      <c r="E10" s="55">
        <v>209979613.98</v>
      </c>
      <c r="F10" s="55">
        <v>209979613.98</v>
      </c>
      <c r="G10" s="55">
        <v>209979613.98</v>
      </c>
      <c r="H10" s="55">
        <v>217243613.98</v>
      </c>
      <c r="I10" s="55">
        <v>217243613.98</v>
      </c>
      <c r="J10" s="57">
        <v>230812600.88</v>
      </c>
      <c r="K10" s="56">
        <f t="shared" si="1"/>
        <v>109.92143308825413</v>
      </c>
      <c r="L10" s="56">
        <f t="shared" si="3"/>
        <v>106.24597733917702</v>
      </c>
      <c r="M10" s="68"/>
      <c r="O10" s="2"/>
    </row>
    <row r="11" spans="1:15" ht="94.5">
      <c r="A11" s="22" t="s">
        <v>93</v>
      </c>
      <c r="B11" s="23" t="s">
        <v>94</v>
      </c>
      <c r="C11" s="55">
        <v>200000</v>
      </c>
      <c r="D11" s="55">
        <v>200000</v>
      </c>
      <c r="E11" s="55">
        <v>200000</v>
      </c>
      <c r="F11" s="55">
        <v>200000</v>
      </c>
      <c r="G11" s="55">
        <v>200000</v>
      </c>
      <c r="H11" s="55">
        <v>5000</v>
      </c>
      <c r="I11" s="55">
        <v>5000</v>
      </c>
      <c r="J11" s="55">
        <v>-4180.93</v>
      </c>
      <c r="K11" s="56">
        <f t="shared" si="1"/>
        <v>-2.090465</v>
      </c>
      <c r="L11" s="56">
        <f t="shared" si="3"/>
        <v>-83.61860000000001</v>
      </c>
      <c r="M11" s="77"/>
      <c r="O11" s="2"/>
    </row>
    <row r="12" spans="1:15" ht="31.5">
      <c r="A12" s="24" t="s">
        <v>95</v>
      </c>
      <c r="B12" s="25" t="s">
        <v>96</v>
      </c>
      <c r="C12" s="55">
        <v>100000</v>
      </c>
      <c r="D12" s="55">
        <v>100000</v>
      </c>
      <c r="E12" s="55">
        <v>100000</v>
      </c>
      <c r="F12" s="55">
        <v>100000</v>
      </c>
      <c r="G12" s="55">
        <v>100000</v>
      </c>
      <c r="H12" s="55">
        <v>800000</v>
      </c>
      <c r="I12" s="55">
        <v>800000</v>
      </c>
      <c r="J12" s="55">
        <v>822017.98</v>
      </c>
      <c r="K12" s="56">
        <f t="shared" si="1"/>
        <v>822.0179800000001</v>
      </c>
      <c r="L12" s="56">
        <f t="shared" si="3"/>
        <v>102.75224750000001</v>
      </c>
      <c r="M12" s="93" t="s">
        <v>208</v>
      </c>
      <c r="O12" s="2"/>
    </row>
    <row r="13" spans="1:15" ht="78.75">
      <c r="A13" s="26" t="s">
        <v>97</v>
      </c>
      <c r="B13" s="27" t="s">
        <v>98</v>
      </c>
      <c r="C13" s="55">
        <v>30000</v>
      </c>
      <c r="D13" s="55">
        <v>30000</v>
      </c>
      <c r="E13" s="55">
        <v>30000</v>
      </c>
      <c r="F13" s="55">
        <v>30000</v>
      </c>
      <c r="G13" s="55">
        <v>30000</v>
      </c>
      <c r="H13" s="55">
        <v>91000</v>
      </c>
      <c r="I13" s="55">
        <v>91000</v>
      </c>
      <c r="J13" s="55">
        <v>91277.94</v>
      </c>
      <c r="K13" s="56">
        <f t="shared" si="1"/>
        <v>304.2598</v>
      </c>
      <c r="L13" s="56">
        <f t="shared" si="3"/>
        <v>100.30542857142856</v>
      </c>
      <c r="M13" s="93"/>
      <c r="O13" s="2"/>
    </row>
    <row r="14" spans="1:15" ht="69" customHeight="1">
      <c r="A14" s="26" t="s">
        <v>99</v>
      </c>
      <c r="B14" s="27" t="s">
        <v>100</v>
      </c>
      <c r="C14" s="55">
        <v>2000000</v>
      </c>
      <c r="D14" s="55">
        <v>2000000</v>
      </c>
      <c r="E14" s="55">
        <v>2000000</v>
      </c>
      <c r="F14" s="55">
        <v>2000000</v>
      </c>
      <c r="G14" s="55">
        <v>2000000</v>
      </c>
      <c r="H14" s="55">
        <v>8000000</v>
      </c>
      <c r="I14" s="55">
        <v>8000000</v>
      </c>
      <c r="J14" s="55">
        <v>8009186.19</v>
      </c>
      <c r="K14" s="56">
        <f t="shared" si="1"/>
        <v>400.4593095000001</v>
      </c>
      <c r="L14" s="56">
        <f t="shared" si="3"/>
        <v>100.11482737500002</v>
      </c>
      <c r="M14" s="77"/>
      <c r="O14" s="2"/>
    </row>
    <row r="15" spans="1:15" ht="54.75" customHeight="1">
      <c r="A15" s="64" t="s">
        <v>180</v>
      </c>
      <c r="B15" s="63" t="s">
        <v>179</v>
      </c>
      <c r="C15" s="55"/>
      <c r="D15" s="55"/>
      <c r="E15" s="55"/>
      <c r="F15" s="55"/>
      <c r="G15" s="55"/>
      <c r="H15" s="55">
        <v>166000</v>
      </c>
      <c r="I15" s="55">
        <v>166000</v>
      </c>
      <c r="J15" s="55">
        <v>575642.61</v>
      </c>
      <c r="K15" s="56"/>
      <c r="L15" s="56">
        <f t="shared" si="3"/>
        <v>346.772656626506</v>
      </c>
      <c r="M15" s="77"/>
      <c r="O15" s="2"/>
    </row>
    <row r="16" spans="1:15" ht="60" customHeight="1">
      <c r="A16" s="65" t="s">
        <v>182</v>
      </c>
      <c r="B16" s="78" t="s">
        <v>181</v>
      </c>
      <c r="C16" s="55"/>
      <c r="D16" s="55"/>
      <c r="E16" s="55"/>
      <c r="F16" s="55"/>
      <c r="G16" s="55"/>
      <c r="H16" s="55">
        <v>4000</v>
      </c>
      <c r="I16" s="55">
        <v>4000</v>
      </c>
      <c r="J16" s="55">
        <v>872640.55</v>
      </c>
      <c r="K16" s="56"/>
      <c r="L16" s="56">
        <f t="shared" si="3"/>
        <v>21816.013750000002</v>
      </c>
      <c r="M16" s="77"/>
      <c r="O16" s="2"/>
    </row>
    <row r="17" spans="1:15" ht="31.5">
      <c r="A17" s="70" t="s">
        <v>18</v>
      </c>
      <c r="B17" s="68" t="s">
        <v>2</v>
      </c>
      <c r="C17" s="57">
        <f aca="true" t="shared" si="4" ref="C17:J17">C18</f>
        <v>11000000</v>
      </c>
      <c r="D17" s="57">
        <f t="shared" si="4"/>
        <v>11000000</v>
      </c>
      <c r="E17" s="57">
        <f t="shared" si="4"/>
        <v>11000000</v>
      </c>
      <c r="F17" s="57">
        <f t="shared" si="4"/>
        <v>11000000</v>
      </c>
      <c r="G17" s="57">
        <f t="shared" si="4"/>
        <v>11000000</v>
      </c>
      <c r="H17" s="57">
        <f t="shared" si="4"/>
        <v>12000000</v>
      </c>
      <c r="I17" s="57">
        <f t="shared" si="4"/>
        <v>12000000</v>
      </c>
      <c r="J17" s="55">
        <f t="shared" si="4"/>
        <v>13148557.32</v>
      </c>
      <c r="K17" s="56">
        <f t="shared" si="1"/>
        <v>119.53233927272728</v>
      </c>
      <c r="L17" s="56">
        <f t="shared" si="3"/>
        <v>109.571311</v>
      </c>
      <c r="M17" s="77" t="s">
        <v>232</v>
      </c>
      <c r="O17" s="2"/>
    </row>
    <row r="18" spans="1:15" ht="31.5">
      <c r="A18" s="67" t="s">
        <v>19</v>
      </c>
      <c r="B18" s="69" t="s">
        <v>20</v>
      </c>
      <c r="C18" s="55">
        <f>C19+C20+C21+C22</f>
        <v>11000000</v>
      </c>
      <c r="D18" s="55">
        <f aca="true" t="shared" si="5" ref="D18:I18">D19+D20+D21+D22</f>
        <v>11000000</v>
      </c>
      <c r="E18" s="55">
        <f t="shared" si="5"/>
        <v>11000000</v>
      </c>
      <c r="F18" s="55">
        <f t="shared" si="5"/>
        <v>11000000</v>
      </c>
      <c r="G18" s="55">
        <f t="shared" si="5"/>
        <v>11000000</v>
      </c>
      <c r="H18" s="55">
        <f t="shared" si="5"/>
        <v>12000000</v>
      </c>
      <c r="I18" s="55">
        <f t="shared" si="5"/>
        <v>12000000</v>
      </c>
      <c r="J18" s="55">
        <f>J19+J20+J21+J22</f>
        <v>13148557.32</v>
      </c>
      <c r="K18" s="56">
        <f t="shared" si="1"/>
        <v>119.53233927272728</v>
      </c>
      <c r="L18" s="56">
        <f t="shared" si="3"/>
        <v>109.571311</v>
      </c>
      <c r="M18" s="77"/>
      <c r="O18" s="2"/>
    </row>
    <row r="19" spans="1:15" ht="94.5">
      <c r="A19" s="12" t="s">
        <v>61</v>
      </c>
      <c r="B19" s="13" t="s">
        <v>62</v>
      </c>
      <c r="C19" s="55">
        <v>4908500</v>
      </c>
      <c r="D19" s="55">
        <v>4908500</v>
      </c>
      <c r="E19" s="55">
        <v>4908500</v>
      </c>
      <c r="F19" s="55">
        <v>4908500</v>
      </c>
      <c r="G19" s="55">
        <v>4908500</v>
      </c>
      <c r="H19" s="55">
        <v>6151000</v>
      </c>
      <c r="I19" s="55">
        <v>6151000</v>
      </c>
      <c r="J19" s="55">
        <v>6812984.29</v>
      </c>
      <c r="K19" s="56">
        <f t="shared" si="1"/>
        <v>138.7997206886014</v>
      </c>
      <c r="L19" s="56">
        <f t="shared" si="3"/>
        <v>110.76222224028614</v>
      </c>
      <c r="M19" s="77" t="s">
        <v>232</v>
      </c>
      <c r="O19" s="2"/>
    </row>
    <row r="20" spans="1:15" ht="63" customHeight="1">
      <c r="A20" s="14" t="s">
        <v>63</v>
      </c>
      <c r="B20" s="15" t="s">
        <v>64</v>
      </c>
      <c r="C20" s="55">
        <v>27630</v>
      </c>
      <c r="D20" s="55">
        <v>27630</v>
      </c>
      <c r="E20" s="55">
        <v>27630</v>
      </c>
      <c r="F20" s="55">
        <v>27630</v>
      </c>
      <c r="G20" s="55">
        <v>27630</v>
      </c>
      <c r="H20" s="55">
        <v>32000</v>
      </c>
      <c r="I20" s="55">
        <v>32000</v>
      </c>
      <c r="J20" s="55">
        <v>35583.52</v>
      </c>
      <c r="K20" s="56">
        <f t="shared" si="1"/>
        <v>128.78581252262035</v>
      </c>
      <c r="L20" s="56">
        <f t="shared" si="3"/>
        <v>111.1985</v>
      </c>
      <c r="M20" s="77" t="s">
        <v>232</v>
      </c>
      <c r="O20" s="2"/>
    </row>
    <row r="21" spans="1:15" ht="94.5">
      <c r="A21" s="16" t="s">
        <v>65</v>
      </c>
      <c r="B21" s="17" t="s">
        <v>66</v>
      </c>
      <c r="C21" s="55">
        <v>6675000</v>
      </c>
      <c r="D21" s="55">
        <v>6675000</v>
      </c>
      <c r="E21" s="55">
        <v>6675000</v>
      </c>
      <c r="F21" s="55">
        <v>6675000</v>
      </c>
      <c r="G21" s="55">
        <v>6675000</v>
      </c>
      <c r="H21" s="55">
        <v>6500000</v>
      </c>
      <c r="I21" s="55">
        <v>6500000</v>
      </c>
      <c r="J21" s="55">
        <v>7041750.86</v>
      </c>
      <c r="K21" s="56">
        <f t="shared" si="1"/>
        <v>105.49439490636705</v>
      </c>
      <c r="L21" s="56">
        <f t="shared" si="3"/>
        <v>108.33462861538463</v>
      </c>
      <c r="M21" s="66"/>
      <c r="O21" s="2"/>
    </row>
    <row r="22" spans="1:15" ht="94.5">
      <c r="A22" s="16" t="s">
        <v>67</v>
      </c>
      <c r="B22" s="17" t="s">
        <v>68</v>
      </c>
      <c r="C22" s="55">
        <v>-611130</v>
      </c>
      <c r="D22" s="55">
        <v>-611130</v>
      </c>
      <c r="E22" s="55">
        <v>-611130</v>
      </c>
      <c r="F22" s="55">
        <v>-611130</v>
      </c>
      <c r="G22" s="55">
        <v>-611130</v>
      </c>
      <c r="H22" s="55">
        <v>-683000</v>
      </c>
      <c r="I22" s="55">
        <v>-683000</v>
      </c>
      <c r="J22" s="55">
        <v>-741761.35</v>
      </c>
      <c r="K22" s="56">
        <f t="shared" si="1"/>
        <v>121.37537839739498</v>
      </c>
      <c r="L22" s="56">
        <f t="shared" si="3"/>
        <v>108.60341874084921</v>
      </c>
      <c r="M22" s="66"/>
      <c r="O22" s="2"/>
    </row>
    <row r="23" spans="1:15" ht="18">
      <c r="A23" s="70" t="s">
        <v>21</v>
      </c>
      <c r="B23" s="68" t="s">
        <v>3</v>
      </c>
      <c r="C23" s="57">
        <f>C24+C27+C28+C29</f>
        <v>2966000</v>
      </c>
      <c r="D23" s="57">
        <f aca="true" t="shared" si="6" ref="D23:I23">D24+D27+D28+D29</f>
        <v>2966000</v>
      </c>
      <c r="E23" s="57">
        <f t="shared" si="6"/>
        <v>3666000</v>
      </c>
      <c r="F23" s="57">
        <f t="shared" si="6"/>
        <v>3666000</v>
      </c>
      <c r="G23" s="57">
        <f t="shared" si="6"/>
        <v>3666000</v>
      </c>
      <c r="H23" s="57">
        <f t="shared" si="6"/>
        <v>2035000</v>
      </c>
      <c r="I23" s="57">
        <f t="shared" si="6"/>
        <v>2035000</v>
      </c>
      <c r="J23" s="57">
        <f>J24+J27+J28+J29</f>
        <v>1906220.8900000001</v>
      </c>
      <c r="K23" s="56">
        <f t="shared" si="1"/>
        <v>64.26907923128793</v>
      </c>
      <c r="L23" s="56">
        <f t="shared" si="3"/>
        <v>93.67178820638821</v>
      </c>
      <c r="M23" s="66"/>
      <c r="O23" s="2"/>
    </row>
    <row r="24" spans="1:15" ht="35.25" customHeight="1">
      <c r="A24" s="67" t="s">
        <v>69</v>
      </c>
      <c r="B24" s="66" t="s">
        <v>70</v>
      </c>
      <c r="C24" s="55">
        <v>360000</v>
      </c>
      <c r="D24" s="55">
        <v>360000</v>
      </c>
      <c r="E24" s="55">
        <f aca="true" t="shared" si="7" ref="E24:J24">E25+E26</f>
        <v>1060000</v>
      </c>
      <c r="F24" s="55">
        <f t="shared" si="7"/>
        <v>1060000</v>
      </c>
      <c r="G24" s="55">
        <f t="shared" si="7"/>
        <v>1060000</v>
      </c>
      <c r="H24" s="55">
        <f t="shared" si="7"/>
        <v>465000</v>
      </c>
      <c r="I24" s="55">
        <f t="shared" si="7"/>
        <v>465000</v>
      </c>
      <c r="J24" s="55">
        <f t="shared" si="7"/>
        <v>465504.83999999997</v>
      </c>
      <c r="K24" s="56">
        <f t="shared" si="1"/>
        <v>129.30689999999998</v>
      </c>
      <c r="L24" s="56">
        <f t="shared" si="3"/>
        <v>100.10856774193549</v>
      </c>
      <c r="M24" s="86" t="s">
        <v>221</v>
      </c>
      <c r="O24" s="2"/>
    </row>
    <row r="25" spans="1:15" ht="35.25" customHeight="1">
      <c r="A25" s="67" t="s">
        <v>71</v>
      </c>
      <c r="B25" s="66" t="s">
        <v>72</v>
      </c>
      <c r="C25" s="55">
        <v>150000</v>
      </c>
      <c r="D25" s="55">
        <v>150000</v>
      </c>
      <c r="E25" s="55">
        <v>500000</v>
      </c>
      <c r="F25" s="55">
        <v>500000</v>
      </c>
      <c r="G25" s="55">
        <v>500000</v>
      </c>
      <c r="H25" s="55">
        <v>299000</v>
      </c>
      <c r="I25" s="55">
        <v>299000</v>
      </c>
      <c r="J25" s="55">
        <v>299101.32</v>
      </c>
      <c r="K25" s="56">
        <f t="shared" si="1"/>
        <v>199.40088</v>
      </c>
      <c r="L25" s="56">
        <f t="shared" si="3"/>
        <v>100.03388628762542</v>
      </c>
      <c r="M25" s="66"/>
      <c r="O25" s="2"/>
    </row>
    <row r="26" spans="1:15" ht="31.5" customHeight="1">
      <c r="A26" s="67" t="s">
        <v>71</v>
      </c>
      <c r="B26" s="66" t="s">
        <v>73</v>
      </c>
      <c r="C26" s="55">
        <v>210000</v>
      </c>
      <c r="D26" s="55">
        <v>210000</v>
      </c>
      <c r="E26" s="55">
        <v>560000</v>
      </c>
      <c r="F26" s="55">
        <v>560000</v>
      </c>
      <c r="G26" s="55">
        <v>560000</v>
      </c>
      <c r="H26" s="55">
        <v>166000</v>
      </c>
      <c r="I26" s="55">
        <v>166000</v>
      </c>
      <c r="J26" s="55">
        <v>166403.52</v>
      </c>
      <c r="K26" s="56">
        <f t="shared" si="1"/>
        <v>79.23977142857143</v>
      </c>
      <c r="L26" s="56">
        <f t="shared" si="3"/>
        <v>100.24308433734939</v>
      </c>
      <c r="M26" s="66"/>
      <c r="O26" s="2"/>
    </row>
    <row r="27" spans="1:15" ht="26.25" customHeight="1">
      <c r="A27" s="67" t="s">
        <v>74</v>
      </c>
      <c r="B27" s="66" t="s">
        <v>22</v>
      </c>
      <c r="C27" s="55"/>
      <c r="D27" s="55"/>
      <c r="E27" s="55"/>
      <c r="F27" s="55"/>
      <c r="G27" s="55"/>
      <c r="H27" s="55"/>
      <c r="I27" s="55"/>
      <c r="J27" s="55">
        <v>-104115.12</v>
      </c>
      <c r="K27" s="56"/>
      <c r="L27" s="56"/>
      <c r="M27" s="66" t="s">
        <v>210</v>
      </c>
      <c r="O27" s="2"/>
    </row>
    <row r="28" spans="1:15" ht="26.25" customHeight="1">
      <c r="A28" s="67" t="s">
        <v>23</v>
      </c>
      <c r="B28" s="66" t="s">
        <v>24</v>
      </c>
      <c r="C28" s="55">
        <v>484000</v>
      </c>
      <c r="D28" s="55">
        <v>484000</v>
      </c>
      <c r="E28" s="55">
        <v>484000</v>
      </c>
      <c r="F28" s="55">
        <v>484000</v>
      </c>
      <c r="G28" s="55">
        <v>484000</v>
      </c>
      <c r="H28" s="55">
        <v>433000</v>
      </c>
      <c r="I28" s="55">
        <v>433000</v>
      </c>
      <c r="J28" s="55">
        <v>433084.8</v>
      </c>
      <c r="K28" s="56">
        <f t="shared" si="1"/>
        <v>89.4803305785124</v>
      </c>
      <c r="L28" s="56">
        <f t="shared" si="3"/>
        <v>100.01958429561199</v>
      </c>
      <c r="M28" s="83" t="s">
        <v>212</v>
      </c>
      <c r="O28" s="2"/>
    </row>
    <row r="29" spans="1:15" ht="32.25" customHeight="1">
      <c r="A29" s="11" t="s">
        <v>75</v>
      </c>
      <c r="B29" s="19" t="s">
        <v>25</v>
      </c>
      <c r="C29" s="55">
        <v>2122000</v>
      </c>
      <c r="D29" s="55">
        <v>2122000</v>
      </c>
      <c r="E29" s="55">
        <v>2122000</v>
      </c>
      <c r="F29" s="55">
        <v>2122000</v>
      </c>
      <c r="G29" s="55">
        <v>2122000</v>
      </c>
      <c r="H29" s="55">
        <v>1137000</v>
      </c>
      <c r="I29" s="55">
        <v>1137000</v>
      </c>
      <c r="J29" s="55">
        <v>1111746.37</v>
      </c>
      <c r="K29" s="56">
        <f t="shared" si="1"/>
        <v>52.391440622054674</v>
      </c>
      <c r="L29" s="56">
        <f t="shared" si="3"/>
        <v>97.77892436235709</v>
      </c>
      <c r="M29" s="66" t="s">
        <v>209</v>
      </c>
      <c r="O29" s="2"/>
    </row>
    <row r="30" spans="1:15" ht="20.25" customHeight="1">
      <c r="A30" s="10" t="s">
        <v>59</v>
      </c>
      <c r="B30" s="18" t="s">
        <v>76</v>
      </c>
      <c r="C30" s="57">
        <f>C31+C32</f>
        <v>5550000</v>
      </c>
      <c r="D30" s="57">
        <f aca="true" t="shared" si="8" ref="D30:I30">D31+D32</f>
        <v>5550000</v>
      </c>
      <c r="E30" s="57">
        <f t="shared" si="8"/>
        <v>5550000</v>
      </c>
      <c r="F30" s="57">
        <f t="shared" si="8"/>
        <v>5550000</v>
      </c>
      <c r="G30" s="57">
        <f t="shared" si="8"/>
        <v>5550000</v>
      </c>
      <c r="H30" s="57">
        <f t="shared" si="8"/>
        <v>6147000</v>
      </c>
      <c r="I30" s="57">
        <f t="shared" si="8"/>
        <v>6147000</v>
      </c>
      <c r="J30" s="57">
        <f>J31+J32+J35</f>
        <v>6895114.470000001</v>
      </c>
      <c r="K30" s="56">
        <f t="shared" si="1"/>
        <v>124.23629675675676</v>
      </c>
      <c r="L30" s="56">
        <f t="shared" si="3"/>
        <v>112.17039970717424</v>
      </c>
      <c r="M30" s="79"/>
      <c r="O30" s="2"/>
    </row>
    <row r="31" spans="1:15" ht="46.5" customHeight="1">
      <c r="A31" s="11" t="s">
        <v>60</v>
      </c>
      <c r="B31" s="19" t="s">
        <v>57</v>
      </c>
      <c r="C31" s="55">
        <v>2100000</v>
      </c>
      <c r="D31" s="55">
        <v>2100000</v>
      </c>
      <c r="E31" s="55">
        <v>2100000</v>
      </c>
      <c r="F31" s="55">
        <v>2100000</v>
      </c>
      <c r="G31" s="55">
        <v>2100000</v>
      </c>
      <c r="H31" s="55">
        <v>2560000</v>
      </c>
      <c r="I31" s="55">
        <v>2560000</v>
      </c>
      <c r="J31" s="55">
        <v>2689532.07</v>
      </c>
      <c r="K31" s="56">
        <f t="shared" si="1"/>
        <v>128.07295571428568</v>
      </c>
      <c r="L31" s="56">
        <f t="shared" si="3"/>
        <v>105.05984648437499</v>
      </c>
      <c r="M31" s="9" t="s">
        <v>231</v>
      </c>
      <c r="O31" s="2"/>
    </row>
    <row r="32" spans="1:15" ht="37.5">
      <c r="A32" s="11" t="s">
        <v>77</v>
      </c>
      <c r="B32" s="19" t="s">
        <v>58</v>
      </c>
      <c r="C32" s="55">
        <v>3450000</v>
      </c>
      <c r="D32" s="55">
        <v>3450000</v>
      </c>
      <c r="E32" s="55">
        <v>3450000</v>
      </c>
      <c r="F32" s="55">
        <v>3450000</v>
      </c>
      <c r="G32" s="55">
        <v>3450000</v>
      </c>
      <c r="H32" s="55">
        <f>H33+H34</f>
        <v>3587000</v>
      </c>
      <c r="I32" s="55">
        <f>I33+I34</f>
        <v>3587000</v>
      </c>
      <c r="J32" s="55">
        <f>J33+J34</f>
        <v>4205536.5</v>
      </c>
      <c r="K32" s="56">
        <f t="shared" si="1"/>
        <v>121.89960869565218</v>
      </c>
      <c r="L32" s="56">
        <f t="shared" si="3"/>
        <v>117.24383886255924</v>
      </c>
      <c r="M32" s="9" t="s">
        <v>222</v>
      </c>
      <c r="O32" s="2"/>
    </row>
    <row r="33" spans="1:15" ht="27" customHeight="1">
      <c r="A33" s="11" t="s">
        <v>78</v>
      </c>
      <c r="B33" s="19" t="s">
        <v>79</v>
      </c>
      <c r="C33" s="55">
        <v>2000000</v>
      </c>
      <c r="D33" s="55">
        <v>2000000</v>
      </c>
      <c r="E33" s="55">
        <v>2000000</v>
      </c>
      <c r="F33" s="55">
        <v>2000000</v>
      </c>
      <c r="G33" s="55">
        <v>2000000</v>
      </c>
      <c r="H33" s="55">
        <v>1607000</v>
      </c>
      <c r="I33" s="55">
        <v>1607000</v>
      </c>
      <c r="J33" s="55">
        <v>1849668.2</v>
      </c>
      <c r="K33" s="56">
        <f t="shared" si="1"/>
        <v>92.48340999999999</v>
      </c>
      <c r="L33" s="56">
        <f t="shared" si="3"/>
        <v>115.10069695084006</v>
      </c>
      <c r="M33" s="66"/>
      <c r="O33" s="2"/>
    </row>
    <row r="34" spans="1:15" ht="42.75" customHeight="1">
      <c r="A34" s="11" t="s">
        <v>80</v>
      </c>
      <c r="B34" s="19" t="s">
        <v>81</v>
      </c>
      <c r="C34" s="55">
        <v>1450000</v>
      </c>
      <c r="D34" s="55">
        <v>1450000</v>
      </c>
      <c r="E34" s="55">
        <v>1450000</v>
      </c>
      <c r="F34" s="55">
        <v>1450000</v>
      </c>
      <c r="G34" s="55">
        <v>1450000</v>
      </c>
      <c r="H34" s="55">
        <v>1980000</v>
      </c>
      <c r="I34" s="55">
        <v>1980000</v>
      </c>
      <c r="J34" s="55">
        <v>2355868.3</v>
      </c>
      <c r="K34" s="56">
        <f t="shared" si="1"/>
        <v>162.47367586206894</v>
      </c>
      <c r="L34" s="56">
        <f t="shared" si="3"/>
        <v>118.98324747474747</v>
      </c>
      <c r="M34" s="66"/>
      <c r="O34" s="2"/>
    </row>
    <row r="35" spans="1:15" ht="42.75" customHeight="1">
      <c r="A35" s="11" t="s">
        <v>190</v>
      </c>
      <c r="B35" s="19" t="s">
        <v>189</v>
      </c>
      <c r="C35" s="55"/>
      <c r="D35" s="55"/>
      <c r="E35" s="55"/>
      <c r="F35" s="55"/>
      <c r="G35" s="55"/>
      <c r="H35" s="55"/>
      <c r="I35" s="55"/>
      <c r="J35" s="55">
        <v>45.9</v>
      </c>
      <c r="K35" s="56"/>
      <c r="L35" s="56"/>
      <c r="M35" s="66"/>
      <c r="O35" s="2"/>
    </row>
    <row r="36" spans="1:15" ht="31.5">
      <c r="A36" s="70" t="s">
        <v>26</v>
      </c>
      <c r="B36" s="68" t="s">
        <v>4</v>
      </c>
      <c r="C36" s="57">
        <f aca="true" t="shared" si="9" ref="C36:J36">C37+C38</f>
        <v>1750000</v>
      </c>
      <c r="D36" s="57">
        <f t="shared" si="9"/>
        <v>1750000</v>
      </c>
      <c r="E36" s="57">
        <f t="shared" si="9"/>
        <v>1750000</v>
      </c>
      <c r="F36" s="57">
        <f t="shared" si="9"/>
        <v>1750000</v>
      </c>
      <c r="G36" s="57">
        <f t="shared" si="9"/>
        <v>1750000</v>
      </c>
      <c r="H36" s="57">
        <f t="shared" si="9"/>
        <v>1550000</v>
      </c>
      <c r="I36" s="57">
        <f t="shared" si="9"/>
        <v>1550000</v>
      </c>
      <c r="J36" s="57">
        <f t="shared" si="9"/>
        <v>1650508.9</v>
      </c>
      <c r="K36" s="56">
        <f t="shared" si="1"/>
        <v>94.31479428571427</v>
      </c>
      <c r="L36" s="56">
        <f t="shared" si="3"/>
        <v>106.48444516129032</v>
      </c>
      <c r="M36" s="79" t="s">
        <v>54</v>
      </c>
      <c r="O36" s="2"/>
    </row>
    <row r="37" spans="1:15" ht="51.75" customHeight="1">
      <c r="A37" s="70" t="s">
        <v>101</v>
      </c>
      <c r="B37" s="69" t="s">
        <v>27</v>
      </c>
      <c r="C37" s="55">
        <v>1700000</v>
      </c>
      <c r="D37" s="55">
        <v>1700000</v>
      </c>
      <c r="E37" s="55">
        <v>1700000</v>
      </c>
      <c r="F37" s="55">
        <v>1700000</v>
      </c>
      <c r="G37" s="55">
        <v>1700000</v>
      </c>
      <c r="H37" s="55">
        <v>1510000</v>
      </c>
      <c r="I37" s="55">
        <v>1510000</v>
      </c>
      <c r="J37" s="55">
        <v>1610968.9</v>
      </c>
      <c r="K37" s="56">
        <f t="shared" si="1"/>
        <v>94.76287647058822</v>
      </c>
      <c r="L37" s="56">
        <f t="shared" si="3"/>
        <v>106.68668211920529</v>
      </c>
      <c r="M37" s="66"/>
      <c r="O37" s="2"/>
    </row>
    <row r="38" spans="1:15" ht="45.75" customHeight="1">
      <c r="A38" s="67" t="s">
        <v>102</v>
      </c>
      <c r="B38" s="69" t="s">
        <v>27</v>
      </c>
      <c r="C38" s="55">
        <v>50000</v>
      </c>
      <c r="D38" s="55">
        <v>50000</v>
      </c>
      <c r="E38" s="55">
        <v>50000</v>
      </c>
      <c r="F38" s="55">
        <v>50000</v>
      </c>
      <c r="G38" s="55">
        <v>50000</v>
      </c>
      <c r="H38" s="55">
        <v>40000</v>
      </c>
      <c r="I38" s="55">
        <v>40000</v>
      </c>
      <c r="J38" s="55">
        <v>39540</v>
      </c>
      <c r="K38" s="56">
        <f t="shared" si="1"/>
        <v>79.08</v>
      </c>
      <c r="L38" s="56">
        <f t="shared" si="3"/>
        <v>98.85000000000001</v>
      </c>
      <c r="M38" s="66"/>
      <c r="O38" s="2"/>
    </row>
    <row r="39" spans="1:15" ht="45.75" customHeight="1">
      <c r="A39" s="70" t="s">
        <v>28</v>
      </c>
      <c r="B39" s="68" t="s">
        <v>9</v>
      </c>
      <c r="C39" s="57">
        <f aca="true" t="shared" si="10" ref="C39:J39">C41</f>
        <v>17167187.89</v>
      </c>
      <c r="D39" s="57">
        <f t="shared" si="10"/>
        <v>17167187.89</v>
      </c>
      <c r="E39" s="57">
        <f t="shared" si="10"/>
        <v>17167187.89</v>
      </c>
      <c r="F39" s="57">
        <f t="shared" si="10"/>
        <v>17167187.89</v>
      </c>
      <c r="G39" s="57">
        <f t="shared" si="10"/>
        <v>17167187.89</v>
      </c>
      <c r="H39" s="57">
        <f t="shared" si="10"/>
        <v>13757087.89</v>
      </c>
      <c r="I39" s="57">
        <f t="shared" si="10"/>
        <v>13757087.89</v>
      </c>
      <c r="J39" s="57">
        <f t="shared" si="10"/>
        <v>14707465.35</v>
      </c>
      <c r="K39" s="56">
        <f t="shared" si="1"/>
        <v>85.67195422010377</v>
      </c>
      <c r="L39" s="56">
        <f t="shared" si="3"/>
        <v>106.90827497504634</v>
      </c>
      <c r="M39" s="66"/>
      <c r="O39" s="2"/>
    </row>
    <row r="40" spans="1:15" ht="31.5">
      <c r="A40" s="67" t="s">
        <v>82</v>
      </c>
      <c r="B40" s="66" t="s">
        <v>83</v>
      </c>
      <c r="C40" s="55"/>
      <c r="D40" s="55"/>
      <c r="E40" s="55"/>
      <c r="F40" s="55"/>
      <c r="G40" s="55"/>
      <c r="H40" s="55"/>
      <c r="I40" s="55"/>
      <c r="J40" s="55"/>
      <c r="K40" s="56"/>
      <c r="L40" s="56"/>
      <c r="M40" s="93"/>
      <c r="O40" s="2"/>
    </row>
    <row r="41" spans="1:15" ht="73.5" customHeight="1">
      <c r="A41" s="67" t="s">
        <v>29</v>
      </c>
      <c r="B41" s="66" t="s">
        <v>30</v>
      </c>
      <c r="C41" s="55">
        <f aca="true" t="shared" si="11" ref="C41:J41">C42+C43+C44+C45</f>
        <v>17167187.89</v>
      </c>
      <c r="D41" s="55">
        <f t="shared" si="11"/>
        <v>17167187.89</v>
      </c>
      <c r="E41" s="55">
        <f t="shared" si="11"/>
        <v>17167187.89</v>
      </c>
      <c r="F41" s="55">
        <f t="shared" si="11"/>
        <v>17167187.89</v>
      </c>
      <c r="G41" s="55">
        <f t="shared" si="11"/>
        <v>17167187.89</v>
      </c>
      <c r="H41" s="55">
        <f t="shared" si="11"/>
        <v>13757087.89</v>
      </c>
      <c r="I41" s="55">
        <f t="shared" si="11"/>
        <v>13757087.89</v>
      </c>
      <c r="J41" s="55">
        <f t="shared" si="11"/>
        <v>14707465.35</v>
      </c>
      <c r="K41" s="56">
        <f t="shared" si="1"/>
        <v>85.67195422010377</v>
      </c>
      <c r="L41" s="56">
        <f t="shared" si="3"/>
        <v>106.90827497504634</v>
      </c>
      <c r="M41" s="93"/>
      <c r="O41" s="2"/>
    </row>
    <row r="42" spans="1:15" ht="63">
      <c r="A42" s="11" t="s">
        <v>84</v>
      </c>
      <c r="B42" s="69" t="s">
        <v>85</v>
      </c>
      <c r="C42" s="55">
        <v>14069000</v>
      </c>
      <c r="D42" s="55">
        <v>14069000</v>
      </c>
      <c r="E42" s="55">
        <v>14069000</v>
      </c>
      <c r="F42" s="55">
        <v>14069000</v>
      </c>
      <c r="G42" s="55">
        <v>14069000</v>
      </c>
      <c r="H42" s="55">
        <v>10969000</v>
      </c>
      <c r="I42" s="55">
        <v>10969000</v>
      </c>
      <c r="J42" s="55">
        <v>11941278.94</v>
      </c>
      <c r="K42" s="56">
        <f t="shared" si="1"/>
        <v>84.87652953301584</v>
      </c>
      <c r="L42" s="56">
        <f t="shared" si="3"/>
        <v>108.86387947853041</v>
      </c>
      <c r="M42" s="9" t="s">
        <v>226</v>
      </c>
      <c r="O42" s="2"/>
    </row>
    <row r="43" spans="1:15" ht="36.75" customHeight="1">
      <c r="A43" s="11" t="s">
        <v>86</v>
      </c>
      <c r="B43" s="69" t="s">
        <v>55</v>
      </c>
      <c r="C43" s="55">
        <v>219000</v>
      </c>
      <c r="D43" s="55">
        <v>219000</v>
      </c>
      <c r="E43" s="55">
        <v>219000</v>
      </c>
      <c r="F43" s="55">
        <v>219000</v>
      </c>
      <c r="G43" s="55">
        <v>219000</v>
      </c>
      <c r="H43" s="55">
        <v>208000</v>
      </c>
      <c r="I43" s="55">
        <v>208000</v>
      </c>
      <c r="J43" s="55">
        <v>192410.85</v>
      </c>
      <c r="K43" s="56">
        <f t="shared" si="1"/>
        <v>87.85883561643836</v>
      </c>
      <c r="L43" s="56">
        <f t="shared" si="3"/>
        <v>92.50521634615384</v>
      </c>
      <c r="M43" s="79" t="s">
        <v>211</v>
      </c>
      <c r="O43" s="2"/>
    </row>
    <row r="44" spans="1:15" ht="46.5" customHeight="1">
      <c r="A44" s="11" t="s">
        <v>87</v>
      </c>
      <c r="B44" s="69" t="s">
        <v>88</v>
      </c>
      <c r="C44" s="55">
        <v>2877187.89</v>
      </c>
      <c r="D44" s="55">
        <v>2877187.89</v>
      </c>
      <c r="E44" s="55">
        <v>2877187.89</v>
      </c>
      <c r="F44" s="55">
        <v>2877187.89</v>
      </c>
      <c r="G44" s="55">
        <v>2877187.89</v>
      </c>
      <c r="H44" s="55">
        <v>2571687.89</v>
      </c>
      <c r="I44" s="55">
        <v>2571687.89</v>
      </c>
      <c r="J44" s="57">
        <v>2565375.56</v>
      </c>
      <c r="K44" s="56">
        <f t="shared" si="1"/>
        <v>89.16260105626957</v>
      </c>
      <c r="L44" s="56">
        <f t="shared" si="3"/>
        <v>99.75454525315666</v>
      </c>
      <c r="M44" s="85" t="s">
        <v>213</v>
      </c>
      <c r="O44" s="2"/>
    </row>
    <row r="45" spans="1:15" ht="55.5" customHeight="1">
      <c r="A45" s="11" t="s">
        <v>89</v>
      </c>
      <c r="B45" s="69" t="s">
        <v>90</v>
      </c>
      <c r="C45" s="55">
        <v>2000</v>
      </c>
      <c r="D45" s="55">
        <v>2000</v>
      </c>
      <c r="E45" s="55">
        <v>2000</v>
      </c>
      <c r="F45" s="55">
        <v>2000</v>
      </c>
      <c r="G45" s="55">
        <v>2000</v>
      </c>
      <c r="H45" s="55">
        <v>8400</v>
      </c>
      <c r="I45" s="55">
        <v>8400</v>
      </c>
      <c r="J45" s="55">
        <v>8400</v>
      </c>
      <c r="K45" s="56">
        <f t="shared" si="1"/>
        <v>420</v>
      </c>
      <c r="L45" s="56">
        <f t="shared" si="3"/>
        <v>100</v>
      </c>
      <c r="M45" s="82" t="s">
        <v>228</v>
      </c>
      <c r="O45" s="2"/>
    </row>
    <row r="46" spans="1:15" ht="31.5">
      <c r="A46" s="70" t="s">
        <v>31</v>
      </c>
      <c r="B46" s="68" t="s">
        <v>8</v>
      </c>
      <c r="C46" s="57">
        <f>C47+C48+C49</f>
        <v>645000</v>
      </c>
      <c r="D46" s="57">
        <f aca="true" t="shared" si="12" ref="D46:I46">D47+D48+D49</f>
        <v>645000</v>
      </c>
      <c r="E46" s="57">
        <f t="shared" si="12"/>
        <v>645000</v>
      </c>
      <c r="F46" s="57">
        <f t="shared" si="12"/>
        <v>645000</v>
      </c>
      <c r="G46" s="57">
        <f t="shared" si="12"/>
        <v>645000</v>
      </c>
      <c r="H46" s="57">
        <f t="shared" si="12"/>
        <v>307000</v>
      </c>
      <c r="I46" s="57">
        <f t="shared" si="12"/>
        <v>307000</v>
      </c>
      <c r="J46" s="55">
        <f>J47+J48+J49</f>
        <v>396250.67000000004</v>
      </c>
      <c r="K46" s="56">
        <f t="shared" si="1"/>
        <v>61.43421240310079</v>
      </c>
      <c r="L46" s="56">
        <f t="shared" si="3"/>
        <v>129.07187947882736</v>
      </c>
      <c r="M46" s="83" t="s">
        <v>214</v>
      </c>
      <c r="O46" s="2"/>
    </row>
    <row r="47" spans="1:15" ht="31.5">
      <c r="A47" s="67" t="s">
        <v>103</v>
      </c>
      <c r="B47" s="28" t="s">
        <v>104</v>
      </c>
      <c r="C47" s="55">
        <v>15000</v>
      </c>
      <c r="D47" s="55">
        <v>15000</v>
      </c>
      <c r="E47" s="55">
        <v>15000</v>
      </c>
      <c r="F47" s="55">
        <v>15000</v>
      </c>
      <c r="G47" s="55">
        <v>15000</v>
      </c>
      <c r="H47" s="55">
        <v>18000</v>
      </c>
      <c r="I47" s="55">
        <v>18000</v>
      </c>
      <c r="J47" s="55">
        <v>18775.58</v>
      </c>
      <c r="K47" s="56">
        <f t="shared" si="1"/>
        <v>125.17053333333334</v>
      </c>
      <c r="L47" s="56">
        <f t="shared" si="3"/>
        <v>104.30877777777778</v>
      </c>
      <c r="M47" s="93"/>
      <c r="O47" s="2"/>
    </row>
    <row r="48" spans="1:15" ht="18">
      <c r="A48" s="29" t="s">
        <v>105</v>
      </c>
      <c r="B48" s="30" t="s">
        <v>106</v>
      </c>
      <c r="C48" s="55">
        <v>600000</v>
      </c>
      <c r="D48" s="55">
        <v>600000</v>
      </c>
      <c r="E48" s="55">
        <v>600000</v>
      </c>
      <c r="F48" s="55">
        <v>600000</v>
      </c>
      <c r="G48" s="55">
        <v>600000</v>
      </c>
      <c r="H48" s="55">
        <v>285000</v>
      </c>
      <c r="I48" s="55">
        <v>285000</v>
      </c>
      <c r="J48" s="55">
        <v>373720.76</v>
      </c>
      <c r="K48" s="56">
        <f t="shared" si="1"/>
        <v>62.286793333333335</v>
      </c>
      <c r="L48" s="56">
        <f t="shared" si="3"/>
        <v>131.13009122807017</v>
      </c>
      <c r="M48" s="93"/>
      <c r="O48" s="2"/>
    </row>
    <row r="49" spans="1:15" ht="36" customHeight="1">
      <c r="A49" s="29" t="s">
        <v>107</v>
      </c>
      <c r="B49" s="30" t="s">
        <v>108</v>
      </c>
      <c r="C49" s="55">
        <v>30000</v>
      </c>
      <c r="D49" s="55">
        <v>30000</v>
      </c>
      <c r="E49" s="55">
        <v>30000</v>
      </c>
      <c r="F49" s="55">
        <v>30000</v>
      </c>
      <c r="G49" s="55">
        <v>30000</v>
      </c>
      <c r="H49" s="55">
        <v>4000</v>
      </c>
      <c r="I49" s="55">
        <v>4000</v>
      </c>
      <c r="J49" s="57">
        <v>3754.33</v>
      </c>
      <c r="K49" s="56">
        <f t="shared" si="1"/>
        <v>12.514433333333333</v>
      </c>
      <c r="L49" s="56">
        <f t="shared" si="3"/>
        <v>93.85825</v>
      </c>
      <c r="M49" s="79"/>
      <c r="O49" s="2"/>
    </row>
    <row r="50" spans="1:15" ht="31.5">
      <c r="A50" s="70" t="s">
        <v>32</v>
      </c>
      <c r="B50" s="68" t="s">
        <v>33</v>
      </c>
      <c r="C50" s="57">
        <f aca="true" t="shared" si="13" ref="C50:I51">C51</f>
        <v>605607</v>
      </c>
      <c r="D50" s="57">
        <f t="shared" si="13"/>
        <v>605607</v>
      </c>
      <c r="E50" s="57">
        <f t="shared" si="13"/>
        <v>605607</v>
      </c>
      <c r="F50" s="57">
        <f t="shared" si="13"/>
        <v>605607</v>
      </c>
      <c r="G50" s="57">
        <f t="shared" si="13"/>
        <v>605607</v>
      </c>
      <c r="H50" s="57">
        <f t="shared" si="13"/>
        <v>523607</v>
      </c>
      <c r="I50" s="57">
        <f t="shared" si="13"/>
        <v>523607</v>
      </c>
      <c r="J50" s="57">
        <v>514435.43</v>
      </c>
      <c r="K50" s="56">
        <f t="shared" si="1"/>
        <v>84.94542335210788</v>
      </c>
      <c r="L50" s="56">
        <f t="shared" si="3"/>
        <v>98.24838667168315</v>
      </c>
      <c r="M50" s="87"/>
      <c r="O50" s="2"/>
    </row>
    <row r="51" spans="1:15" ht="46.5" customHeight="1" thickBot="1">
      <c r="A51" s="67" t="s">
        <v>109</v>
      </c>
      <c r="B51" s="66" t="s">
        <v>110</v>
      </c>
      <c r="C51" s="55">
        <f t="shared" si="13"/>
        <v>605607</v>
      </c>
      <c r="D51" s="55">
        <f t="shared" si="13"/>
        <v>605607</v>
      </c>
      <c r="E51" s="55">
        <f t="shared" si="13"/>
        <v>605607</v>
      </c>
      <c r="F51" s="55">
        <f t="shared" si="13"/>
        <v>605607</v>
      </c>
      <c r="G51" s="55">
        <f t="shared" si="13"/>
        <v>605607</v>
      </c>
      <c r="H51" s="55">
        <f t="shared" si="13"/>
        <v>523607</v>
      </c>
      <c r="I51" s="55">
        <f t="shared" si="13"/>
        <v>523607</v>
      </c>
      <c r="J51" s="55">
        <f>J52</f>
        <v>514435.43</v>
      </c>
      <c r="K51" s="56">
        <f t="shared" si="1"/>
        <v>84.94542335210788</v>
      </c>
      <c r="L51" s="56">
        <f t="shared" si="3"/>
        <v>98.24838667168315</v>
      </c>
      <c r="M51" s="88" t="s">
        <v>229</v>
      </c>
      <c r="O51" s="2"/>
    </row>
    <row r="52" spans="1:15" ht="46.5" customHeight="1">
      <c r="A52" s="67" t="s">
        <v>162</v>
      </c>
      <c r="B52" s="66" t="s">
        <v>163</v>
      </c>
      <c r="C52" s="55">
        <v>605607</v>
      </c>
      <c r="D52" s="55">
        <v>605607</v>
      </c>
      <c r="E52" s="55">
        <v>605607</v>
      </c>
      <c r="F52" s="55">
        <v>605607</v>
      </c>
      <c r="G52" s="55">
        <v>605607</v>
      </c>
      <c r="H52" s="55">
        <v>523607</v>
      </c>
      <c r="I52" s="55">
        <v>523607</v>
      </c>
      <c r="J52" s="55">
        <v>514435.43</v>
      </c>
      <c r="K52" s="56">
        <f t="shared" si="1"/>
        <v>84.94542335210788</v>
      </c>
      <c r="L52" s="56">
        <f t="shared" si="3"/>
        <v>98.24838667168315</v>
      </c>
      <c r="M52" s="66"/>
      <c r="O52" s="2"/>
    </row>
    <row r="53" spans="1:15" ht="18.75">
      <c r="A53" s="67" t="s">
        <v>111</v>
      </c>
      <c r="B53" s="69" t="s">
        <v>157</v>
      </c>
      <c r="C53" s="55"/>
      <c r="D53" s="55"/>
      <c r="E53" s="55"/>
      <c r="F53" s="55"/>
      <c r="G53" s="55"/>
      <c r="H53" s="55"/>
      <c r="I53" s="55"/>
      <c r="J53" s="55"/>
      <c r="K53" s="56"/>
      <c r="L53" s="56"/>
      <c r="M53" s="77"/>
      <c r="O53" s="2"/>
    </row>
    <row r="54" spans="1:15" ht="37.5">
      <c r="A54" s="70" t="s">
        <v>34</v>
      </c>
      <c r="B54" s="68" t="s">
        <v>7</v>
      </c>
      <c r="C54" s="57">
        <f aca="true" t="shared" si="14" ref="C54:J54">C55+C57+C58</f>
        <v>3100000</v>
      </c>
      <c r="D54" s="57">
        <f t="shared" si="14"/>
        <v>3100000</v>
      </c>
      <c r="E54" s="57">
        <f t="shared" si="14"/>
        <v>4353000</v>
      </c>
      <c r="F54" s="57">
        <f t="shared" si="14"/>
        <v>4353000</v>
      </c>
      <c r="G54" s="57">
        <f t="shared" si="14"/>
        <v>4353000</v>
      </c>
      <c r="H54" s="57">
        <f t="shared" si="14"/>
        <v>7592000</v>
      </c>
      <c r="I54" s="57">
        <f t="shared" si="14"/>
        <v>7592000</v>
      </c>
      <c r="J54" s="55">
        <f t="shared" si="14"/>
        <v>8185885.67</v>
      </c>
      <c r="K54" s="56">
        <f t="shared" si="1"/>
        <v>264.0608280645161</v>
      </c>
      <c r="L54" s="56">
        <f t="shared" si="3"/>
        <v>107.82251936248683</v>
      </c>
      <c r="M54" s="9" t="s">
        <v>225</v>
      </c>
      <c r="O54" s="2"/>
    </row>
    <row r="55" spans="1:15" ht="63">
      <c r="A55" s="67" t="s">
        <v>35</v>
      </c>
      <c r="B55" s="69" t="s">
        <v>112</v>
      </c>
      <c r="C55" s="55">
        <f aca="true" t="shared" si="15" ref="C55:J55">C56</f>
        <v>2500000</v>
      </c>
      <c r="D55" s="55">
        <f t="shared" si="15"/>
        <v>2500000</v>
      </c>
      <c r="E55" s="55">
        <f t="shared" si="15"/>
        <v>3700000</v>
      </c>
      <c r="F55" s="55">
        <f t="shared" si="15"/>
        <v>3700000</v>
      </c>
      <c r="G55" s="55">
        <f t="shared" si="15"/>
        <v>3700000</v>
      </c>
      <c r="H55" s="55">
        <f t="shared" si="15"/>
        <v>6809000</v>
      </c>
      <c r="I55" s="55">
        <f t="shared" si="15"/>
        <v>6809000</v>
      </c>
      <c r="J55" s="55">
        <f t="shared" si="15"/>
        <v>6809707.67</v>
      </c>
      <c r="K55" s="56">
        <f t="shared" si="1"/>
        <v>272.3883068</v>
      </c>
      <c r="L55" s="56">
        <f t="shared" si="3"/>
        <v>100.0103931561169</v>
      </c>
      <c r="M55" s="9" t="s">
        <v>223</v>
      </c>
      <c r="O55" s="2"/>
    </row>
    <row r="56" spans="1:15" ht="78.75">
      <c r="A56" s="67" t="s">
        <v>113</v>
      </c>
      <c r="B56" s="69" t="s">
        <v>114</v>
      </c>
      <c r="C56" s="55">
        <v>2500000</v>
      </c>
      <c r="D56" s="55">
        <v>2500000</v>
      </c>
      <c r="E56" s="55">
        <v>3700000</v>
      </c>
      <c r="F56" s="55">
        <v>3700000</v>
      </c>
      <c r="G56" s="55">
        <v>3700000</v>
      </c>
      <c r="H56" s="55">
        <v>6809000</v>
      </c>
      <c r="I56" s="55">
        <v>6809000</v>
      </c>
      <c r="J56" s="55">
        <v>6809707.67</v>
      </c>
      <c r="K56" s="56">
        <f t="shared" si="1"/>
        <v>272.3883068</v>
      </c>
      <c r="L56" s="56">
        <f t="shared" si="3"/>
        <v>100.0103931561169</v>
      </c>
      <c r="M56" s="9"/>
      <c r="O56" s="2"/>
    </row>
    <row r="57" spans="1:15" ht="75.75" customHeight="1">
      <c r="A57" s="67" t="s">
        <v>115</v>
      </c>
      <c r="B57" s="69" t="s">
        <v>116</v>
      </c>
      <c r="C57" s="55">
        <v>550000</v>
      </c>
      <c r="D57" s="55">
        <v>550000</v>
      </c>
      <c r="E57" s="55">
        <v>550000</v>
      </c>
      <c r="F57" s="55">
        <v>550000</v>
      </c>
      <c r="G57" s="55">
        <v>550000</v>
      </c>
      <c r="H57" s="55">
        <v>659000</v>
      </c>
      <c r="I57" s="55">
        <v>659000</v>
      </c>
      <c r="J57" s="55">
        <v>1239777.84</v>
      </c>
      <c r="K57" s="56">
        <f t="shared" si="1"/>
        <v>225.41415272727275</v>
      </c>
      <c r="L57" s="56">
        <f t="shared" si="3"/>
        <v>188.13017298937785</v>
      </c>
      <c r="M57" s="9" t="s">
        <v>173</v>
      </c>
      <c r="O57" s="2"/>
    </row>
    <row r="58" spans="1:15" ht="37.5">
      <c r="A58" s="67" t="s">
        <v>117</v>
      </c>
      <c r="B58" s="66" t="s">
        <v>161</v>
      </c>
      <c r="C58" s="55">
        <v>50000</v>
      </c>
      <c r="D58" s="55">
        <v>50000</v>
      </c>
      <c r="E58" s="55">
        <v>103000</v>
      </c>
      <c r="F58" s="55">
        <v>103000</v>
      </c>
      <c r="G58" s="55">
        <v>103000</v>
      </c>
      <c r="H58" s="55">
        <v>124000</v>
      </c>
      <c r="I58" s="55">
        <v>124000</v>
      </c>
      <c r="J58" s="55">
        <v>136400.16</v>
      </c>
      <c r="K58" s="56">
        <f t="shared" si="1"/>
        <v>272.80032</v>
      </c>
      <c r="L58" s="56">
        <f t="shared" si="3"/>
        <v>110.00012903225806</v>
      </c>
      <c r="M58" s="9" t="s">
        <v>224</v>
      </c>
      <c r="O58" s="2"/>
    </row>
    <row r="59" spans="1:15" ht="37.5">
      <c r="A59" s="70" t="s">
        <v>36</v>
      </c>
      <c r="B59" s="68" t="s">
        <v>5</v>
      </c>
      <c r="C59" s="57">
        <f>C60+C61+C65+C66+C68+C70+C71+C72+C73</f>
        <v>900000</v>
      </c>
      <c r="D59" s="57">
        <f>D60+D61+D65+D66+D68+D70+D71+D72+D73</f>
        <v>900000</v>
      </c>
      <c r="E59" s="57">
        <f>E60+E61+E65+E66+E68+E70+E71+E72+E73+E67</f>
        <v>1200000</v>
      </c>
      <c r="F59" s="57">
        <f>F60+F61+F65+F66+F68+F70+F71+F72+F73+F67</f>
        <v>1200000</v>
      </c>
      <c r="G59" s="57">
        <f>G60+G61+G65+G66+G68+G70+G71+G72+G73+G67</f>
        <v>1641021.89</v>
      </c>
      <c r="H59" s="57">
        <f>H60+H61+H62+H64+H65+H66+H67+H68+H70+H71+H72+H73</f>
        <v>1812000</v>
      </c>
      <c r="I59" s="57">
        <f>I60+I61+I62+I64+I65+I66+I69+I70+I71+I72+I73</f>
        <v>1812000</v>
      </c>
      <c r="J59" s="57">
        <f>J60+J61+J62+J63+J64+J65+J66+J69+J70+J71+J72</f>
        <v>2083937.7599999998</v>
      </c>
      <c r="K59" s="56">
        <f t="shared" si="1"/>
        <v>231.54863999999998</v>
      </c>
      <c r="L59" s="56">
        <f t="shared" si="3"/>
        <v>115.0076026490066</v>
      </c>
      <c r="M59" s="9" t="s">
        <v>54</v>
      </c>
      <c r="O59" s="2"/>
    </row>
    <row r="60" spans="1:15" ht="63">
      <c r="A60" s="31" t="s">
        <v>118</v>
      </c>
      <c r="B60" s="32" t="s">
        <v>119</v>
      </c>
      <c r="C60" s="57"/>
      <c r="D60" s="57"/>
      <c r="E60" s="57"/>
      <c r="F60" s="57"/>
      <c r="G60" s="57"/>
      <c r="H60" s="57">
        <v>1000</v>
      </c>
      <c r="I60" s="57">
        <v>1000</v>
      </c>
      <c r="J60" s="55">
        <v>1046.64</v>
      </c>
      <c r="K60" s="56"/>
      <c r="L60" s="56">
        <f t="shared" si="3"/>
        <v>104.664</v>
      </c>
      <c r="M60" s="9"/>
      <c r="O60" s="2"/>
    </row>
    <row r="61" spans="1:15" ht="78.75">
      <c r="A61" s="33" t="s">
        <v>120</v>
      </c>
      <c r="B61" s="34" t="s">
        <v>121</v>
      </c>
      <c r="C61" s="57">
        <v>14000</v>
      </c>
      <c r="D61" s="57">
        <v>14000</v>
      </c>
      <c r="E61" s="57">
        <v>14000</v>
      </c>
      <c r="F61" s="57">
        <v>14000</v>
      </c>
      <c r="G61" s="57">
        <v>14000</v>
      </c>
      <c r="H61" s="57">
        <v>8000</v>
      </c>
      <c r="I61" s="57">
        <v>8000</v>
      </c>
      <c r="J61" s="57">
        <v>8260.05</v>
      </c>
      <c r="K61" s="56">
        <f t="shared" si="1"/>
        <v>59.00035714285714</v>
      </c>
      <c r="L61" s="56">
        <f t="shared" si="3"/>
        <v>103.250625</v>
      </c>
      <c r="M61" s="60"/>
      <c r="O61" s="2"/>
    </row>
    <row r="62" spans="1:15" ht="88.5" customHeight="1">
      <c r="A62" s="33" t="s">
        <v>197</v>
      </c>
      <c r="B62" s="34" t="s">
        <v>198</v>
      </c>
      <c r="C62" s="57"/>
      <c r="D62" s="57"/>
      <c r="E62" s="57"/>
      <c r="F62" s="57"/>
      <c r="G62" s="57"/>
      <c r="H62" s="57">
        <v>1000</v>
      </c>
      <c r="I62" s="57">
        <v>1000</v>
      </c>
      <c r="J62" s="57">
        <v>8000</v>
      </c>
      <c r="K62" s="56"/>
      <c r="L62" s="56">
        <f t="shared" si="3"/>
        <v>800</v>
      </c>
      <c r="M62" s="60"/>
      <c r="O62" s="2"/>
    </row>
    <row r="63" spans="1:15" ht="99.75" customHeight="1">
      <c r="A63" s="33" t="s">
        <v>207</v>
      </c>
      <c r="B63" s="34" t="s">
        <v>206</v>
      </c>
      <c r="C63" s="57"/>
      <c r="D63" s="57"/>
      <c r="E63" s="57"/>
      <c r="F63" s="57"/>
      <c r="G63" s="57"/>
      <c r="H63" s="57"/>
      <c r="I63" s="57"/>
      <c r="J63" s="57">
        <v>930.85</v>
      </c>
      <c r="K63" s="56"/>
      <c r="L63" s="56"/>
      <c r="M63" s="60"/>
      <c r="O63" s="2"/>
    </row>
    <row r="64" spans="1:15" ht="70.5" customHeight="1">
      <c r="A64" s="33" t="s">
        <v>203</v>
      </c>
      <c r="B64" s="34" t="s">
        <v>202</v>
      </c>
      <c r="C64" s="57"/>
      <c r="D64" s="57"/>
      <c r="E64" s="57"/>
      <c r="F64" s="57"/>
      <c r="G64" s="57"/>
      <c r="H64" s="57">
        <v>1000</v>
      </c>
      <c r="I64" s="57">
        <v>1000</v>
      </c>
      <c r="J64" s="57">
        <v>1000</v>
      </c>
      <c r="K64" s="56"/>
      <c r="L64" s="56">
        <f t="shared" si="3"/>
        <v>100</v>
      </c>
      <c r="M64" s="60"/>
      <c r="O64" s="2"/>
    </row>
    <row r="65" spans="1:15" ht="32.25" thickBot="1">
      <c r="A65" s="33" t="s">
        <v>158</v>
      </c>
      <c r="B65" s="34" t="s">
        <v>159</v>
      </c>
      <c r="C65" s="57">
        <v>40000</v>
      </c>
      <c r="D65" s="57">
        <v>40000</v>
      </c>
      <c r="E65" s="57">
        <v>40000</v>
      </c>
      <c r="F65" s="57">
        <v>40000</v>
      </c>
      <c r="G65" s="57">
        <v>40000</v>
      </c>
      <c r="H65" s="57">
        <v>53000</v>
      </c>
      <c r="I65" s="57">
        <v>53000</v>
      </c>
      <c r="J65" s="57">
        <v>58153.68</v>
      </c>
      <c r="K65" s="56">
        <f t="shared" si="1"/>
        <v>145.38420000000002</v>
      </c>
      <c r="L65" s="56">
        <f t="shared" si="3"/>
        <v>109.7239245283019</v>
      </c>
      <c r="M65" s="60"/>
      <c r="O65" s="2"/>
    </row>
    <row r="66" spans="1:15" ht="90.75" customHeight="1" thickBot="1">
      <c r="A66" s="35" t="s">
        <v>122</v>
      </c>
      <c r="B66" s="81" t="s">
        <v>200</v>
      </c>
      <c r="C66" s="57">
        <v>50000</v>
      </c>
      <c r="D66" s="57">
        <v>50000</v>
      </c>
      <c r="E66" s="57">
        <v>50000</v>
      </c>
      <c r="F66" s="57">
        <v>50000</v>
      </c>
      <c r="G66" s="57">
        <v>50000</v>
      </c>
      <c r="H66" s="57">
        <v>10000</v>
      </c>
      <c r="I66" s="57">
        <v>10000</v>
      </c>
      <c r="J66" s="58">
        <v>10960.5</v>
      </c>
      <c r="K66" s="56">
        <f t="shared" si="1"/>
        <v>21.921</v>
      </c>
      <c r="L66" s="56">
        <f t="shared" si="3"/>
        <v>109.60499999999999</v>
      </c>
      <c r="M66" s="60"/>
      <c r="O66" s="2"/>
    </row>
    <row r="67" spans="1:15" ht="82.5" customHeight="1">
      <c r="A67" s="35" t="s">
        <v>178</v>
      </c>
      <c r="B67" s="36" t="s">
        <v>199</v>
      </c>
      <c r="C67" s="57"/>
      <c r="D67" s="57"/>
      <c r="E67" s="57">
        <v>10000</v>
      </c>
      <c r="F67" s="57">
        <v>10000</v>
      </c>
      <c r="G67" s="57">
        <v>10000</v>
      </c>
      <c r="H67" s="57"/>
      <c r="I67" s="57"/>
      <c r="J67" s="58"/>
      <c r="K67" s="56"/>
      <c r="L67" s="56"/>
      <c r="M67" s="60"/>
      <c r="O67" s="2"/>
    </row>
    <row r="68" spans="1:15" ht="78.75">
      <c r="A68" s="35" t="s">
        <v>201</v>
      </c>
      <c r="B68" s="36" t="s">
        <v>200</v>
      </c>
      <c r="C68" s="57"/>
      <c r="D68" s="57"/>
      <c r="E68" s="57">
        <v>5000</v>
      </c>
      <c r="F68" s="57">
        <v>5000</v>
      </c>
      <c r="G68" s="57">
        <v>5000</v>
      </c>
      <c r="H68" s="57">
        <v>5000</v>
      </c>
      <c r="I68" s="57"/>
      <c r="J68" s="57"/>
      <c r="K68" s="56"/>
      <c r="L68" s="56"/>
      <c r="M68" s="60"/>
      <c r="O68" s="2"/>
    </row>
    <row r="69" spans="1:15" ht="75.75" customHeight="1">
      <c r="A69" s="35" t="s">
        <v>204</v>
      </c>
      <c r="B69" s="36" t="s">
        <v>205</v>
      </c>
      <c r="C69" s="57"/>
      <c r="D69" s="57"/>
      <c r="E69" s="57"/>
      <c r="F69" s="57"/>
      <c r="G69" s="57"/>
      <c r="H69" s="57"/>
      <c r="I69" s="57">
        <v>5000</v>
      </c>
      <c r="J69" s="57">
        <v>5000</v>
      </c>
      <c r="K69" s="56"/>
      <c r="L69" s="56"/>
      <c r="M69" s="60"/>
      <c r="O69" s="2"/>
    </row>
    <row r="70" spans="1:15" ht="18">
      <c r="A70" s="67" t="s">
        <v>123</v>
      </c>
      <c r="B70" s="80" t="s">
        <v>124</v>
      </c>
      <c r="C70" s="57">
        <v>600000</v>
      </c>
      <c r="D70" s="57">
        <v>600000</v>
      </c>
      <c r="E70" s="57">
        <v>885000</v>
      </c>
      <c r="F70" s="57">
        <v>885000</v>
      </c>
      <c r="G70" s="57">
        <v>1326021.89</v>
      </c>
      <c r="H70" s="57">
        <v>1530000</v>
      </c>
      <c r="I70" s="57">
        <v>1530000</v>
      </c>
      <c r="J70" s="59">
        <v>1644687.93</v>
      </c>
      <c r="K70" s="56">
        <f t="shared" si="1"/>
        <v>274.11465499999997</v>
      </c>
      <c r="L70" s="56">
        <f t="shared" si="3"/>
        <v>107.4959431372549</v>
      </c>
      <c r="M70" s="90"/>
      <c r="O70" s="2"/>
    </row>
    <row r="71" spans="1:15" ht="47.25">
      <c r="A71" s="37" t="s">
        <v>125</v>
      </c>
      <c r="B71" s="38" t="s">
        <v>126</v>
      </c>
      <c r="C71" s="55">
        <v>120000</v>
      </c>
      <c r="D71" s="55">
        <v>120000</v>
      </c>
      <c r="E71" s="55">
        <v>120000</v>
      </c>
      <c r="F71" s="55">
        <v>120000</v>
      </c>
      <c r="G71" s="55">
        <v>120000</v>
      </c>
      <c r="H71" s="55">
        <v>92000</v>
      </c>
      <c r="I71" s="55">
        <v>92000</v>
      </c>
      <c r="J71" s="58">
        <v>100112.49</v>
      </c>
      <c r="K71" s="56">
        <f t="shared" si="1"/>
        <v>83.427075</v>
      </c>
      <c r="L71" s="56">
        <f t="shared" si="3"/>
        <v>108.81792391304347</v>
      </c>
      <c r="M71" s="58"/>
      <c r="O71" s="2"/>
    </row>
    <row r="72" spans="1:15" ht="63">
      <c r="A72" s="39" t="s">
        <v>168</v>
      </c>
      <c r="B72" s="40" t="s">
        <v>172</v>
      </c>
      <c r="C72" s="55">
        <v>41000</v>
      </c>
      <c r="D72" s="55">
        <v>41000</v>
      </c>
      <c r="E72" s="55">
        <v>41000</v>
      </c>
      <c r="F72" s="55">
        <v>41000</v>
      </c>
      <c r="G72" s="55">
        <v>41000</v>
      </c>
      <c r="H72" s="55">
        <v>13000</v>
      </c>
      <c r="I72" s="55">
        <v>13000</v>
      </c>
      <c r="J72" s="58">
        <v>245785.62</v>
      </c>
      <c r="K72" s="56">
        <f t="shared" si="1"/>
        <v>599.4771219512195</v>
      </c>
      <c r="L72" s="56">
        <f t="shared" si="3"/>
        <v>1890.6586153846154</v>
      </c>
      <c r="M72" s="90" t="s">
        <v>220</v>
      </c>
      <c r="O72" s="2"/>
    </row>
    <row r="73" spans="1:15" ht="70.5" customHeight="1">
      <c r="A73" s="39" t="s">
        <v>167</v>
      </c>
      <c r="B73" s="40" t="s">
        <v>127</v>
      </c>
      <c r="C73" s="57">
        <v>35000</v>
      </c>
      <c r="D73" s="57">
        <v>35000</v>
      </c>
      <c r="E73" s="57">
        <v>35000</v>
      </c>
      <c r="F73" s="57">
        <v>35000</v>
      </c>
      <c r="G73" s="57">
        <v>35000</v>
      </c>
      <c r="H73" s="57">
        <v>98000</v>
      </c>
      <c r="I73" s="57">
        <v>98000</v>
      </c>
      <c r="J73" s="58"/>
      <c r="K73" s="56">
        <f aca="true" t="shared" si="16" ref="K73:K103">J73/C73*100</f>
        <v>0</v>
      </c>
      <c r="L73" s="56">
        <f t="shared" si="3"/>
        <v>0</v>
      </c>
      <c r="M73" s="60"/>
      <c r="O73" s="2"/>
    </row>
    <row r="74" spans="1:15" ht="31.5">
      <c r="A74" s="70" t="s">
        <v>37</v>
      </c>
      <c r="B74" s="68" t="s">
        <v>10</v>
      </c>
      <c r="C74" s="57">
        <f aca="true" t="shared" si="17" ref="C74:I74">C76</f>
        <v>300000</v>
      </c>
      <c r="D74" s="57">
        <f t="shared" si="17"/>
        <v>300000</v>
      </c>
      <c r="E74" s="57">
        <f t="shared" si="17"/>
        <v>300000</v>
      </c>
      <c r="F74" s="57">
        <f t="shared" si="17"/>
        <v>300000</v>
      </c>
      <c r="G74" s="57">
        <f t="shared" si="17"/>
        <v>300000</v>
      </c>
      <c r="H74" s="57">
        <f t="shared" si="17"/>
        <v>436000</v>
      </c>
      <c r="I74" s="57">
        <f t="shared" si="17"/>
        <v>436000</v>
      </c>
      <c r="J74" s="57">
        <f>J75+J76</f>
        <v>1261628.31</v>
      </c>
      <c r="K74" s="56">
        <f t="shared" si="16"/>
        <v>420.54277</v>
      </c>
      <c r="L74" s="56">
        <f aca="true" t="shared" si="18" ref="L74:L103">J74/I74*100</f>
        <v>289.36429128440363</v>
      </c>
      <c r="M74" s="89" t="s">
        <v>219</v>
      </c>
      <c r="O74" s="2"/>
    </row>
    <row r="75" spans="1:15" ht="18">
      <c r="A75" s="67" t="s">
        <v>165</v>
      </c>
      <c r="B75" s="68" t="s">
        <v>164</v>
      </c>
      <c r="C75" s="57"/>
      <c r="D75" s="57"/>
      <c r="E75" s="57"/>
      <c r="F75" s="57"/>
      <c r="G75" s="57"/>
      <c r="H75" s="57"/>
      <c r="I75" s="57"/>
      <c r="J75" s="57">
        <v>-15209</v>
      </c>
      <c r="K75" s="56"/>
      <c r="L75" s="56"/>
      <c r="M75" s="66"/>
      <c r="O75" s="2"/>
    </row>
    <row r="76" spans="1:15" ht="18">
      <c r="A76" s="67" t="s">
        <v>56</v>
      </c>
      <c r="B76" s="69" t="s">
        <v>166</v>
      </c>
      <c r="C76" s="55">
        <v>300000</v>
      </c>
      <c r="D76" s="55">
        <v>300000</v>
      </c>
      <c r="E76" s="55">
        <v>300000</v>
      </c>
      <c r="F76" s="55">
        <v>300000</v>
      </c>
      <c r="G76" s="55">
        <v>300000</v>
      </c>
      <c r="H76" s="55">
        <v>436000</v>
      </c>
      <c r="I76" s="55">
        <v>436000</v>
      </c>
      <c r="J76" s="58">
        <v>1276837.31</v>
      </c>
      <c r="K76" s="56">
        <f t="shared" si="16"/>
        <v>425.61243666666667</v>
      </c>
      <c r="L76" s="56">
        <f t="shared" si="18"/>
        <v>292.85259403669727</v>
      </c>
      <c r="M76" s="60"/>
      <c r="O76" s="2"/>
    </row>
    <row r="77" spans="1:15" ht="18">
      <c r="A77" s="70" t="s">
        <v>38</v>
      </c>
      <c r="B77" s="68" t="s">
        <v>6</v>
      </c>
      <c r="C77" s="57">
        <f aca="true" t="shared" si="19" ref="C77:J77">C78</f>
        <v>286757709.32</v>
      </c>
      <c r="D77" s="57">
        <f t="shared" si="19"/>
        <v>292757709.32</v>
      </c>
      <c r="E77" s="57">
        <f t="shared" si="19"/>
        <v>299699620.16</v>
      </c>
      <c r="F77" s="57">
        <f t="shared" si="19"/>
        <v>346775651.54</v>
      </c>
      <c r="G77" s="57">
        <f t="shared" si="19"/>
        <v>386223915.35</v>
      </c>
      <c r="H77" s="57">
        <f t="shared" si="19"/>
        <v>404703670.82000005</v>
      </c>
      <c r="I77" s="57">
        <f t="shared" si="19"/>
        <v>406550670.82000005</v>
      </c>
      <c r="J77" s="57">
        <f t="shared" si="19"/>
        <v>376476196.51</v>
      </c>
      <c r="K77" s="56">
        <f t="shared" si="16"/>
        <v>131.28721016873547</v>
      </c>
      <c r="L77" s="56">
        <f t="shared" si="18"/>
        <v>92.60252744157555</v>
      </c>
      <c r="M77" s="60"/>
      <c r="O77" s="2"/>
    </row>
    <row r="78" spans="1:15" ht="31.5">
      <c r="A78" s="67" t="s">
        <v>39</v>
      </c>
      <c r="B78" s="66" t="s">
        <v>40</v>
      </c>
      <c r="C78" s="55">
        <f aca="true" t="shared" si="20" ref="C78:J78">C79+C82+C89+C98</f>
        <v>286757709.32</v>
      </c>
      <c r="D78" s="55">
        <f t="shared" si="20"/>
        <v>292757709.32</v>
      </c>
      <c r="E78" s="55">
        <f t="shared" si="20"/>
        <v>299699620.16</v>
      </c>
      <c r="F78" s="55">
        <f t="shared" si="20"/>
        <v>346775651.54</v>
      </c>
      <c r="G78" s="55">
        <f t="shared" si="20"/>
        <v>386223915.35</v>
      </c>
      <c r="H78" s="55">
        <f t="shared" si="20"/>
        <v>404703670.82000005</v>
      </c>
      <c r="I78" s="55">
        <f t="shared" si="20"/>
        <v>406550670.82000005</v>
      </c>
      <c r="J78" s="55">
        <f t="shared" si="20"/>
        <v>376476196.51</v>
      </c>
      <c r="K78" s="56">
        <f t="shared" si="16"/>
        <v>131.28721016873547</v>
      </c>
      <c r="L78" s="56">
        <f t="shared" si="18"/>
        <v>92.60252744157555</v>
      </c>
      <c r="M78" s="60"/>
      <c r="O78" s="2"/>
    </row>
    <row r="79" spans="1:15" ht="18">
      <c r="A79" s="67" t="s">
        <v>41</v>
      </c>
      <c r="B79" s="66" t="s">
        <v>42</v>
      </c>
      <c r="C79" s="55">
        <f aca="true" t="shared" si="21" ref="C79:J79">C80+C81</f>
        <v>58331488.45</v>
      </c>
      <c r="D79" s="55">
        <f t="shared" si="21"/>
        <v>58331488.45</v>
      </c>
      <c r="E79" s="55">
        <f t="shared" si="21"/>
        <v>58436713.93</v>
      </c>
      <c r="F79" s="55">
        <f t="shared" si="21"/>
        <v>68436713.93</v>
      </c>
      <c r="G79" s="55">
        <f t="shared" si="21"/>
        <v>68436713.93</v>
      </c>
      <c r="H79" s="55">
        <f t="shared" si="21"/>
        <v>86916469.4</v>
      </c>
      <c r="I79" s="55">
        <f t="shared" si="21"/>
        <v>88763469.4</v>
      </c>
      <c r="J79" s="55">
        <f t="shared" si="21"/>
        <v>88763469.4</v>
      </c>
      <c r="K79" s="56">
        <f t="shared" si="16"/>
        <v>152.17076018227337</v>
      </c>
      <c r="L79" s="56">
        <f t="shared" si="18"/>
        <v>100</v>
      </c>
      <c r="M79" s="60" t="s">
        <v>227</v>
      </c>
      <c r="O79" s="2"/>
    </row>
    <row r="80" spans="1:15" ht="31.5">
      <c r="A80" s="71" t="s">
        <v>128</v>
      </c>
      <c r="B80" s="66" t="s">
        <v>129</v>
      </c>
      <c r="C80" s="55">
        <v>35596488.45</v>
      </c>
      <c r="D80" s="55">
        <v>35596488.45</v>
      </c>
      <c r="E80" s="55">
        <v>35701713.93</v>
      </c>
      <c r="F80" s="55">
        <v>45701713.93</v>
      </c>
      <c r="G80" s="55">
        <v>45701713.93</v>
      </c>
      <c r="H80" s="55">
        <v>64181469.4</v>
      </c>
      <c r="I80" s="55">
        <v>64181469.4</v>
      </c>
      <c r="J80" s="55">
        <v>64181469.4</v>
      </c>
      <c r="K80" s="56">
        <f t="shared" si="16"/>
        <v>180.30281130160185</v>
      </c>
      <c r="L80" s="56">
        <f t="shared" si="18"/>
        <v>100</v>
      </c>
      <c r="M80" s="60"/>
      <c r="O80" s="2"/>
    </row>
    <row r="81" spans="1:15" ht="18">
      <c r="A81" s="71" t="s">
        <v>130</v>
      </c>
      <c r="B81" s="66" t="s">
        <v>131</v>
      </c>
      <c r="C81" s="55">
        <v>22735000</v>
      </c>
      <c r="D81" s="55">
        <v>22735000</v>
      </c>
      <c r="E81" s="55">
        <v>22735000</v>
      </c>
      <c r="F81" s="55">
        <v>22735000</v>
      </c>
      <c r="G81" s="55">
        <v>22735000</v>
      </c>
      <c r="H81" s="55">
        <v>22735000</v>
      </c>
      <c r="I81" s="55">
        <v>24582000</v>
      </c>
      <c r="J81" s="55">
        <v>24582000</v>
      </c>
      <c r="K81" s="56">
        <f t="shared" si="16"/>
        <v>108.12403782713878</v>
      </c>
      <c r="L81" s="56">
        <f t="shared" si="18"/>
        <v>100</v>
      </c>
      <c r="M81" s="60"/>
      <c r="O81" s="2"/>
    </row>
    <row r="82" spans="1:15" ht="31.5">
      <c r="A82" s="67" t="s">
        <v>43</v>
      </c>
      <c r="B82" s="66" t="s">
        <v>44</v>
      </c>
      <c r="C82" s="55">
        <f>C83+C85+C88</f>
        <v>15218431.2</v>
      </c>
      <c r="D82" s="55">
        <f>D83+D85+D88</f>
        <v>21218431.200000003</v>
      </c>
      <c r="E82" s="55">
        <f aca="true" t="shared" si="22" ref="E82:J82">E83+E84+E85+E86+E87+E88</f>
        <v>37625692.56</v>
      </c>
      <c r="F82" s="55">
        <f t="shared" si="22"/>
        <v>68244382.94</v>
      </c>
      <c r="G82" s="55">
        <f t="shared" si="22"/>
        <v>92185954.08</v>
      </c>
      <c r="H82" s="55">
        <f t="shared" si="22"/>
        <v>92185954.08</v>
      </c>
      <c r="I82" s="55">
        <f t="shared" si="22"/>
        <v>92185954.08</v>
      </c>
      <c r="J82" s="55">
        <f t="shared" si="22"/>
        <v>68097101.97</v>
      </c>
      <c r="K82" s="56">
        <f t="shared" si="16"/>
        <v>447.46466357189297</v>
      </c>
      <c r="L82" s="56">
        <f t="shared" si="18"/>
        <v>73.86928155118358</v>
      </c>
      <c r="M82" s="60"/>
      <c r="O82" s="2"/>
    </row>
    <row r="83" spans="1:15" ht="36">
      <c r="A83" s="67" t="s">
        <v>132</v>
      </c>
      <c r="B83" s="66" t="s">
        <v>133</v>
      </c>
      <c r="C83" s="55">
        <v>1400372.94</v>
      </c>
      <c r="D83" s="55">
        <v>1400372.94</v>
      </c>
      <c r="E83" s="55">
        <v>1768000</v>
      </c>
      <c r="F83" s="55">
        <v>1768000</v>
      </c>
      <c r="G83" s="55">
        <v>2701111.11</v>
      </c>
      <c r="H83" s="55">
        <v>2701111.11</v>
      </c>
      <c r="I83" s="55">
        <v>2701111.11</v>
      </c>
      <c r="J83" s="55">
        <v>2701111.11</v>
      </c>
      <c r="K83" s="56">
        <f t="shared" si="16"/>
        <v>192.88512601507423</v>
      </c>
      <c r="L83" s="56">
        <f t="shared" si="18"/>
        <v>100</v>
      </c>
      <c r="M83" s="90" t="s">
        <v>230</v>
      </c>
      <c r="O83" s="2"/>
    </row>
    <row r="84" spans="1:15" ht="57" customHeight="1">
      <c r="A84" s="67" t="s">
        <v>191</v>
      </c>
      <c r="B84" s="66" t="s">
        <v>192</v>
      </c>
      <c r="C84" s="55"/>
      <c r="D84" s="55"/>
      <c r="E84" s="55">
        <v>2661775.39</v>
      </c>
      <c r="F84" s="55">
        <v>2661775.39</v>
      </c>
      <c r="G84" s="55">
        <v>2661775.39</v>
      </c>
      <c r="H84" s="55">
        <v>2661775.39</v>
      </c>
      <c r="I84" s="55">
        <v>2661775.39</v>
      </c>
      <c r="J84" s="55">
        <v>2661775.39</v>
      </c>
      <c r="K84" s="56"/>
      <c r="L84" s="56">
        <f t="shared" si="18"/>
        <v>100</v>
      </c>
      <c r="M84" s="60"/>
      <c r="O84" s="2"/>
    </row>
    <row r="85" spans="1:15" ht="18">
      <c r="A85" s="67" t="s">
        <v>134</v>
      </c>
      <c r="B85" s="66" t="s">
        <v>135</v>
      </c>
      <c r="C85" s="55">
        <v>11483058.26</v>
      </c>
      <c r="D85" s="55">
        <v>17483058.26</v>
      </c>
      <c r="E85" s="55">
        <v>29520062.47</v>
      </c>
      <c r="F85" s="55">
        <v>39932440.89</v>
      </c>
      <c r="G85" s="55">
        <v>62940900.92</v>
      </c>
      <c r="H85" s="55">
        <v>62940900.92</v>
      </c>
      <c r="I85" s="55">
        <v>62940900.92</v>
      </c>
      <c r="J85" s="55">
        <v>47618598.47</v>
      </c>
      <c r="K85" s="56">
        <f>J85/C85*100</f>
        <v>414.68568208762184</v>
      </c>
      <c r="L85" s="56">
        <f>J85/I85*100</f>
        <v>75.65604841043638</v>
      </c>
      <c r="M85" s="84" t="s">
        <v>216</v>
      </c>
      <c r="O85" s="2"/>
    </row>
    <row r="86" spans="1:15" ht="63">
      <c r="A86" s="67" t="s">
        <v>136</v>
      </c>
      <c r="B86" s="41" t="s">
        <v>137</v>
      </c>
      <c r="C86" s="55"/>
      <c r="D86" s="55"/>
      <c r="E86" s="55"/>
      <c r="F86" s="55">
        <v>20206311.96</v>
      </c>
      <c r="G86" s="55">
        <v>20206311.96</v>
      </c>
      <c r="H86" s="55">
        <v>20206311.96</v>
      </c>
      <c r="I86" s="55">
        <v>20206311.96</v>
      </c>
      <c r="J86" s="55">
        <v>11439762.3</v>
      </c>
      <c r="K86" s="56"/>
      <c r="L86" s="56">
        <f t="shared" si="18"/>
        <v>56.61479602337091</v>
      </c>
      <c r="M86" s="85" t="s">
        <v>217</v>
      </c>
      <c r="O86" s="2"/>
    </row>
    <row r="87" spans="1:15" ht="74.25" customHeight="1">
      <c r="A87" s="42" t="s">
        <v>138</v>
      </c>
      <c r="B87" s="41" t="s">
        <v>137</v>
      </c>
      <c r="C87" s="55"/>
      <c r="D87" s="55"/>
      <c r="E87" s="55">
        <v>1340854.7</v>
      </c>
      <c r="F87" s="55">
        <v>1340854.7</v>
      </c>
      <c r="G87" s="55">
        <v>1340854.7</v>
      </c>
      <c r="H87" s="55">
        <v>1340854.7</v>
      </c>
      <c r="I87" s="55">
        <v>1340854.7</v>
      </c>
      <c r="J87" s="55">
        <v>1340854.7</v>
      </c>
      <c r="K87" s="56"/>
      <c r="L87" s="56">
        <f t="shared" si="18"/>
        <v>100</v>
      </c>
      <c r="M87" s="62"/>
      <c r="O87" s="2"/>
    </row>
    <row r="88" spans="1:15" ht="31.5">
      <c r="A88" s="67" t="s">
        <v>176</v>
      </c>
      <c r="B88" s="41" t="s">
        <v>177</v>
      </c>
      <c r="C88" s="55">
        <v>2335000</v>
      </c>
      <c r="D88" s="55">
        <v>2335000</v>
      </c>
      <c r="E88" s="55">
        <v>2335000</v>
      </c>
      <c r="F88" s="55">
        <v>2335000</v>
      </c>
      <c r="G88" s="55">
        <v>2335000</v>
      </c>
      <c r="H88" s="55">
        <v>2335000</v>
      </c>
      <c r="I88" s="55">
        <v>2335000</v>
      </c>
      <c r="J88" s="55">
        <v>2335000</v>
      </c>
      <c r="K88" s="56">
        <f t="shared" si="16"/>
        <v>100</v>
      </c>
      <c r="L88" s="56">
        <f t="shared" si="18"/>
        <v>100</v>
      </c>
      <c r="M88" s="62"/>
      <c r="O88" s="2"/>
    </row>
    <row r="89" spans="1:15" ht="18">
      <c r="A89" s="67" t="s">
        <v>45</v>
      </c>
      <c r="B89" s="66" t="s">
        <v>46</v>
      </c>
      <c r="C89" s="55">
        <f aca="true" t="shared" si="23" ref="C89:J89">C90+C91+C92+C93+C94+C95+C96+C97</f>
        <v>201721755.37</v>
      </c>
      <c r="D89" s="55">
        <f t="shared" si="23"/>
        <v>201721755.37</v>
      </c>
      <c r="E89" s="55">
        <f t="shared" si="23"/>
        <v>192151179.37</v>
      </c>
      <c r="F89" s="55">
        <f t="shared" si="23"/>
        <v>197858520.37</v>
      </c>
      <c r="G89" s="55">
        <f t="shared" si="23"/>
        <v>213498252.34</v>
      </c>
      <c r="H89" s="55">
        <f t="shared" si="23"/>
        <v>213498252.34</v>
      </c>
      <c r="I89" s="55">
        <f t="shared" si="23"/>
        <v>213498252.34</v>
      </c>
      <c r="J89" s="55">
        <f t="shared" si="23"/>
        <v>209768870.14</v>
      </c>
      <c r="K89" s="56">
        <f t="shared" si="16"/>
        <v>103.98921512220628</v>
      </c>
      <c r="L89" s="56">
        <f t="shared" si="18"/>
        <v>98.25320246928256</v>
      </c>
      <c r="M89" s="84" t="s">
        <v>215</v>
      </c>
      <c r="O89" s="2"/>
    </row>
    <row r="90" spans="1:15" ht="39" customHeight="1">
      <c r="A90" s="43" t="s">
        <v>139</v>
      </c>
      <c r="B90" s="44" t="s">
        <v>171</v>
      </c>
      <c r="C90" s="55">
        <v>185645871.37</v>
      </c>
      <c r="D90" s="55">
        <v>185645871.37</v>
      </c>
      <c r="E90" s="55">
        <v>176075295.37</v>
      </c>
      <c r="F90" s="55">
        <v>181750602.37</v>
      </c>
      <c r="G90" s="55">
        <v>198992629.34</v>
      </c>
      <c r="H90" s="55">
        <v>198992629.34</v>
      </c>
      <c r="I90" s="55">
        <v>198992629.34</v>
      </c>
      <c r="J90" s="55">
        <v>197373606.14</v>
      </c>
      <c r="K90" s="56">
        <f t="shared" si="16"/>
        <v>106.31726129078632</v>
      </c>
      <c r="L90" s="56">
        <f t="shared" si="18"/>
        <v>99.18639036763832</v>
      </c>
      <c r="M90" s="84" t="s">
        <v>215</v>
      </c>
      <c r="O90" s="2"/>
    </row>
    <row r="91" spans="1:15" ht="63">
      <c r="A91" s="45" t="s">
        <v>140</v>
      </c>
      <c r="B91" s="46" t="s">
        <v>141</v>
      </c>
      <c r="C91" s="55">
        <v>3359780</v>
      </c>
      <c r="D91" s="55">
        <v>3359780</v>
      </c>
      <c r="E91" s="55">
        <v>3359780</v>
      </c>
      <c r="F91" s="55">
        <v>3359780</v>
      </c>
      <c r="G91" s="55">
        <v>1717015</v>
      </c>
      <c r="H91" s="55">
        <v>1717015</v>
      </c>
      <c r="I91" s="55">
        <v>1717015</v>
      </c>
      <c r="J91" s="55">
        <v>1583985</v>
      </c>
      <c r="K91" s="56">
        <f t="shared" si="16"/>
        <v>47.145497621868095</v>
      </c>
      <c r="L91" s="56">
        <f t="shared" si="18"/>
        <v>92.25225172756207</v>
      </c>
      <c r="M91" s="61" t="s">
        <v>174</v>
      </c>
      <c r="O91" s="2"/>
    </row>
    <row r="92" spans="1:15" ht="18">
      <c r="A92" s="45" t="s">
        <v>142</v>
      </c>
      <c r="B92" s="46" t="s">
        <v>143</v>
      </c>
      <c r="C92" s="55">
        <v>1293510</v>
      </c>
      <c r="D92" s="55">
        <v>1293510</v>
      </c>
      <c r="E92" s="55">
        <v>1293510</v>
      </c>
      <c r="F92" s="55">
        <v>1293510</v>
      </c>
      <c r="G92" s="55">
        <v>1293510</v>
      </c>
      <c r="H92" s="55">
        <v>1293510</v>
      </c>
      <c r="I92" s="55">
        <v>1293510</v>
      </c>
      <c r="J92" s="55">
        <v>1293510</v>
      </c>
      <c r="K92" s="56">
        <f t="shared" si="16"/>
        <v>100</v>
      </c>
      <c r="L92" s="56">
        <f t="shared" si="18"/>
        <v>100</v>
      </c>
      <c r="M92" s="60"/>
      <c r="O92" s="2"/>
    </row>
    <row r="93" spans="1:15" ht="31.5">
      <c r="A93" s="45" t="s">
        <v>144</v>
      </c>
      <c r="B93" s="46" t="s">
        <v>145</v>
      </c>
      <c r="C93" s="55">
        <v>2606</v>
      </c>
      <c r="D93" s="55">
        <v>2606</v>
      </c>
      <c r="E93" s="55">
        <v>2606</v>
      </c>
      <c r="F93" s="55">
        <v>2606</v>
      </c>
      <c r="G93" s="55">
        <v>2606</v>
      </c>
      <c r="H93" s="55">
        <v>2606</v>
      </c>
      <c r="I93" s="55">
        <v>2606</v>
      </c>
      <c r="J93" s="55">
        <v>2606</v>
      </c>
      <c r="K93" s="56">
        <f t="shared" si="16"/>
        <v>100</v>
      </c>
      <c r="L93" s="56">
        <f t="shared" si="18"/>
        <v>100</v>
      </c>
      <c r="M93" s="60"/>
      <c r="O93" s="2"/>
    </row>
    <row r="94" spans="1:15" ht="18">
      <c r="A94" s="43" t="s">
        <v>146</v>
      </c>
      <c r="B94" s="47" t="s">
        <v>147</v>
      </c>
      <c r="C94" s="55">
        <v>7355050</v>
      </c>
      <c r="D94" s="55">
        <v>7355050</v>
      </c>
      <c r="E94" s="55">
        <v>7355050</v>
      </c>
      <c r="F94" s="55">
        <v>7355050</v>
      </c>
      <c r="G94" s="55">
        <v>7355050</v>
      </c>
      <c r="H94" s="55">
        <v>7355050</v>
      </c>
      <c r="I94" s="55">
        <v>7355050</v>
      </c>
      <c r="J94" s="55">
        <v>5377721</v>
      </c>
      <c r="K94" s="56">
        <f t="shared" si="16"/>
        <v>73.11603592089789</v>
      </c>
      <c r="L94" s="56">
        <f t="shared" si="18"/>
        <v>73.11603592089789</v>
      </c>
      <c r="M94" s="60" t="s">
        <v>156</v>
      </c>
      <c r="O94" s="2"/>
    </row>
    <row r="95" spans="1:15" ht="31.5">
      <c r="A95" s="48" t="s">
        <v>148</v>
      </c>
      <c r="B95" s="49" t="s">
        <v>149</v>
      </c>
      <c r="C95" s="55">
        <v>1490622</v>
      </c>
      <c r="D95" s="55">
        <v>1490622</v>
      </c>
      <c r="E95" s="55">
        <v>1490622</v>
      </c>
      <c r="F95" s="55">
        <v>1490622</v>
      </c>
      <c r="G95" s="55">
        <v>1490622</v>
      </c>
      <c r="H95" s="55">
        <v>1490622</v>
      </c>
      <c r="I95" s="55">
        <v>1490622</v>
      </c>
      <c r="J95" s="55">
        <v>1490622</v>
      </c>
      <c r="K95" s="56">
        <f t="shared" si="16"/>
        <v>100</v>
      </c>
      <c r="L95" s="56">
        <f t="shared" si="18"/>
        <v>100</v>
      </c>
      <c r="M95" s="60"/>
      <c r="O95" s="2"/>
    </row>
    <row r="96" spans="1:15" ht="18">
      <c r="A96" s="48" t="s">
        <v>150</v>
      </c>
      <c r="B96" s="49" t="s">
        <v>151</v>
      </c>
      <c r="C96" s="55">
        <v>2220737</v>
      </c>
      <c r="D96" s="55">
        <v>2220737</v>
      </c>
      <c r="E96" s="55">
        <v>2220737</v>
      </c>
      <c r="F96" s="55">
        <v>2248649</v>
      </c>
      <c r="G96" s="55">
        <v>2283911</v>
      </c>
      <c r="H96" s="55">
        <v>2283911</v>
      </c>
      <c r="I96" s="55">
        <v>2283911</v>
      </c>
      <c r="J96" s="55">
        <v>2283911</v>
      </c>
      <c r="K96" s="56">
        <f t="shared" si="16"/>
        <v>102.84473127614842</v>
      </c>
      <c r="L96" s="56">
        <f t="shared" si="18"/>
        <v>100</v>
      </c>
      <c r="M96" s="60"/>
      <c r="O96" s="2"/>
    </row>
    <row r="97" spans="1:15" ht="18">
      <c r="A97" s="48" t="s">
        <v>152</v>
      </c>
      <c r="B97" s="49" t="s">
        <v>153</v>
      </c>
      <c r="C97" s="55">
        <v>353579</v>
      </c>
      <c r="D97" s="55">
        <v>353579</v>
      </c>
      <c r="E97" s="55">
        <v>353579</v>
      </c>
      <c r="F97" s="55">
        <v>357701</v>
      </c>
      <c r="G97" s="55">
        <v>362909</v>
      </c>
      <c r="H97" s="55">
        <v>362909</v>
      </c>
      <c r="I97" s="55">
        <v>362909</v>
      </c>
      <c r="J97" s="55">
        <v>362909</v>
      </c>
      <c r="K97" s="56">
        <f t="shared" si="16"/>
        <v>102.63873137262112</v>
      </c>
      <c r="L97" s="56">
        <f t="shared" si="18"/>
        <v>100</v>
      </c>
      <c r="M97" s="60"/>
      <c r="O97" s="2"/>
    </row>
    <row r="98" spans="1:15" ht="18">
      <c r="A98" s="67" t="s">
        <v>47</v>
      </c>
      <c r="B98" s="66" t="s">
        <v>48</v>
      </c>
      <c r="C98" s="55">
        <v>11486034.3</v>
      </c>
      <c r="D98" s="55">
        <v>11486034.3</v>
      </c>
      <c r="E98" s="55">
        <v>11486034.3</v>
      </c>
      <c r="F98" s="55">
        <f>F99+F100+F101</f>
        <v>12236034.3</v>
      </c>
      <c r="G98" s="55">
        <f>G99+G100+G101</f>
        <v>12102995</v>
      </c>
      <c r="H98" s="55">
        <f>H99+H100+H101</f>
        <v>12102995</v>
      </c>
      <c r="I98" s="55">
        <f>I99+I100+I101</f>
        <v>12102995</v>
      </c>
      <c r="J98" s="55">
        <f>J99+J100+J101</f>
        <v>9846755</v>
      </c>
      <c r="K98" s="56">
        <f t="shared" si="16"/>
        <v>85.72806542985857</v>
      </c>
      <c r="L98" s="56">
        <f t="shared" si="18"/>
        <v>81.35800270924676</v>
      </c>
      <c r="M98" s="60" t="s">
        <v>156</v>
      </c>
      <c r="O98" s="2"/>
    </row>
    <row r="99" spans="1:15" ht="63">
      <c r="A99" s="50" t="s">
        <v>154</v>
      </c>
      <c r="B99" s="51" t="s">
        <v>155</v>
      </c>
      <c r="C99" s="55">
        <v>11486034.3</v>
      </c>
      <c r="D99" s="55">
        <v>11486034.3</v>
      </c>
      <c r="E99" s="55">
        <v>11486034.3</v>
      </c>
      <c r="F99" s="55">
        <v>11115000</v>
      </c>
      <c r="G99" s="55">
        <v>11115000</v>
      </c>
      <c r="H99" s="55">
        <v>11115000</v>
      </c>
      <c r="I99" s="55">
        <v>11115000</v>
      </c>
      <c r="J99" s="55">
        <v>9608760</v>
      </c>
      <c r="K99" s="56">
        <f t="shared" si="16"/>
        <v>83.65602738971447</v>
      </c>
      <c r="L99" s="56">
        <f t="shared" si="18"/>
        <v>86.44858299595141</v>
      </c>
      <c r="M99" s="60" t="s">
        <v>218</v>
      </c>
      <c r="O99" s="2"/>
    </row>
    <row r="100" spans="1:15" ht="69" customHeight="1">
      <c r="A100" s="50" t="s">
        <v>195</v>
      </c>
      <c r="B100" s="51" t="s">
        <v>196</v>
      </c>
      <c r="C100" s="55"/>
      <c r="D100" s="55"/>
      <c r="E100" s="55"/>
      <c r="F100" s="55">
        <v>371034.3</v>
      </c>
      <c r="G100" s="55">
        <v>237995</v>
      </c>
      <c r="H100" s="55">
        <v>237995</v>
      </c>
      <c r="I100" s="55">
        <v>237995</v>
      </c>
      <c r="J100" s="55">
        <v>237995</v>
      </c>
      <c r="K100" s="56"/>
      <c r="L100" s="56">
        <f t="shared" si="18"/>
        <v>100</v>
      </c>
      <c r="M100" s="60"/>
      <c r="O100" s="2"/>
    </row>
    <row r="101" spans="1:15" ht="31.5">
      <c r="A101" s="50" t="s">
        <v>193</v>
      </c>
      <c r="B101" s="51" t="s">
        <v>194</v>
      </c>
      <c r="C101" s="55"/>
      <c r="D101" s="55"/>
      <c r="E101" s="55"/>
      <c r="F101" s="55">
        <v>750000</v>
      </c>
      <c r="G101" s="55">
        <v>750000</v>
      </c>
      <c r="H101" s="55">
        <v>750000</v>
      </c>
      <c r="I101" s="55">
        <v>750000</v>
      </c>
      <c r="J101" s="55"/>
      <c r="K101" s="56"/>
      <c r="L101" s="56">
        <f t="shared" si="18"/>
        <v>0</v>
      </c>
      <c r="M101" s="60"/>
      <c r="O101" s="2"/>
    </row>
    <row r="102" spans="1:15" ht="18">
      <c r="A102" s="50" t="s">
        <v>169</v>
      </c>
      <c r="B102" s="51" t="s">
        <v>170</v>
      </c>
      <c r="C102" s="55"/>
      <c r="D102" s="55"/>
      <c r="E102" s="55"/>
      <c r="F102" s="55"/>
      <c r="G102" s="55"/>
      <c r="H102" s="55"/>
      <c r="I102" s="55"/>
      <c r="J102" s="55"/>
      <c r="K102" s="56"/>
      <c r="L102" s="56"/>
      <c r="M102" s="60"/>
      <c r="O102" s="2"/>
    </row>
    <row r="103" spans="1:15" ht="18">
      <c r="A103" s="91" t="s">
        <v>49</v>
      </c>
      <c r="B103" s="91"/>
      <c r="C103" s="55">
        <f aca="true" t="shared" si="24" ref="C103:J103">C7+C77</f>
        <v>543051118.19</v>
      </c>
      <c r="D103" s="55">
        <f t="shared" si="24"/>
        <v>549051118.19</v>
      </c>
      <c r="E103" s="55">
        <f t="shared" si="24"/>
        <v>558246029.03</v>
      </c>
      <c r="F103" s="55">
        <f t="shared" si="24"/>
        <v>605322060.4100001</v>
      </c>
      <c r="G103" s="55">
        <f t="shared" si="24"/>
        <v>645211346.11</v>
      </c>
      <c r="H103" s="55">
        <f t="shared" si="24"/>
        <v>677172979.69</v>
      </c>
      <c r="I103" s="55">
        <f t="shared" si="24"/>
        <v>679019979.69</v>
      </c>
      <c r="J103" s="59">
        <f t="shared" si="24"/>
        <v>668405386.5</v>
      </c>
      <c r="K103" s="56">
        <f t="shared" si="16"/>
        <v>123.08332753789517</v>
      </c>
      <c r="L103" s="56">
        <f t="shared" si="18"/>
        <v>98.43677748704154</v>
      </c>
      <c r="M103" s="60"/>
      <c r="O103" s="2"/>
    </row>
  </sheetData>
  <sheetProtection/>
  <mergeCells count="6">
    <mergeCell ref="A103:B103"/>
    <mergeCell ref="A2:O3"/>
    <mergeCell ref="M40:M41"/>
    <mergeCell ref="M8:M9"/>
    <mergeCell ref="M47:M48"/>
    <mergeCell ref="M12:M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8" scale="5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</dc:creator>
  <cp:keywords/>
  <dc:description/>
  <cp:lastModifiedBy>user</cp:lastModifiedBy>
  <cp:lastPrinted>2024-03-13T01:52:55Z</cp:lastPrinted>
  <dcterms:created xsi:type="dcterms:W3CDTF">2016-10-27T00:17:26Z</dcterms:created>
  <dcterms:modified xsi:type="dcterms:W3CDTF">2024-06-03T04:43:56Z</dcterms:modified>
  <cp:category/>
  <cp:version/>
  <cp:contentType/>
  <cp:contentStatus/>
</cp:coreProperties>
</file>