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12525" activeTab="0"/>
  </bookViews>
  <sheets>
    <sheet name="доходы" sheetId="1" r:id="rId1"/>
  </sheets>
  <definedNames>
    <definedName name="_xlnm.Print_Area" localSheetId="0">'доходы'!$A$1:$M$90</definedName>
  </definedNames>
  <calcPr fullCalcOnLoad="1"/>
</workbook>
</file>

<file path=xl/sharedStrings.xml><?xml version="1.0" encoding="utf-8"?>
<sst xmlns="http://schemas.openxmlformats.org/spreadsheetml/2006/main" count="191" uniqueCount="188">
  <si>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</si>
  <si>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</si>
  <si>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</si>
  <si>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</si>
  <si>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</si>
  <si>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ШТРАФЫ, САНКЦИИ, ВОЗМЕЩЕНИЕ УЩЕРБА</t>
  </si>
  <si>
    <t>БЕЗВОЗМЕЗДНЫЕ ПОСТУПЛЕНИЯ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</si>
  <si>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</si>
  <si>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</si>
  <si>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</si>
  <si>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</si>
  <si>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Код бюджетной классификации</t>
  </si>
  <si>
    <t>Наименование налога (сбора)</t>
  </si>
  <si>
    <t>000 1 00 00000 00 0000 000</t>
  </si>
  <si>
    <t>000 1 01 00000 00 0000 000</t>
  </si>
  <si>
    <t>000 1 01 02000 01 0000 110</t>
  </si>
  <si>
    <t>Налог на доходы физических лиц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</si>
  <si>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</si>
  <si>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</si>
  <si>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</si>
  <si>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</si>
  <si>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</si>
  <si>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</si>
  <si>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</si>
  <si>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</si>
  <si>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</si>
  <si>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</si>
  <si>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</si>
  <si>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</si>
  <si>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</si>
  <si>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</si>
  <si>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 xml:space="preserve">000 1 13 00000 00 0000 000 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</si>
  <si>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</si>
  <si>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</si>
  <si>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</si>
  <si>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000 1 14 00000 00 0000 000</t>
  </si>
  <si>
    <t>000 1 14 02000 00 0000 000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</si>
  <si>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</si>
  <si>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</si>
  <si>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</si>
  <si>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</si>
  <si>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 ФЕДЕРАЦИИ</t>
  </si>
  <si>
    <t>000 2 02 10000 00 0000 150</t>
  </si>
  <si>
    <t>Дотации бюджетам бюджетной системы   Российской Федерации</t>
  </si>
  <si>
    <t>000 2 02 20000 00 0000 150</t>
  </si>
  <si>
    <r>
      <t xml:space="preserve">Субсидии бюджетам </t>
    </r>
    <r>
      <rPr>
        <sz val="12"/>
        <color indexed="8"/>
        <rFont val="Times New Roman"/>
        <family val="1"/>
      </rPr>
      <t>бюджетной системы</t>
    </r>
    <r>
      <rPr>
        <sz val="12"/>
        <rFont val="Times New Roman"/>
        <family val="1"/>
      </rPr>
      <t xml:space="preserve"> Российской Федерации (межбюджетные субсидии)</t>
    </r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</si>
  <si>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</si>
  <si>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</si>
  <si>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</si>
  <si>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</si>
  <si>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 xml:space="preserve">ИТОГО ДОХОДОВ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</si>
  <si>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</si>
  <si>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000 1 17 05050 05 0000 180</t>
  </si>
  <si>
    <t>Итого изменений</t>
  </si>
  <si>
    <t>Налог, взимаемый в связи с применением упрощенной системы налргоообложения</t>
  </si>
  <si>
    <t>000 1 05 01000 01 0000 000</t>
  </si>
  <si>
    <t>000 1 11 07014 14 0000 120</t>
  </si>
  <si>
    <t>Доходы от перечисления части прибыли, остающейся после уплаты налогов и платежей МУП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</si>
  <si>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</si>
  <si>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</si>
  <si>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000 1 11 05034 14 0000 120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</si>
  <si>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</si>
  <si>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</si>
  <si>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000 111 09080 14 0000 120</t>
  </si>
  <si>
    <t>Плата, за предоставление права на размещение и эксплуатацию нестационарного торгового объекта</t>
  </si>
  <si>
    <t>000 1 13 02994 14 0000 130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</si>
  <si>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</si>
  <si>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</si>
  <si>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000 1 14 02043 14 0000 410</t>
  </si>
  <si>
    <t>000  1 14 06012 14 0000 430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</si>
  <si>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</si>
  <si>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</si>
  <si>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000 2 02 15002 14 0000 150</t>
  </si>
  <si>
    <t>000 2 0219999 14 0000 150</t>
  </si>
  <si>
    <t>Иные дотации бюджетам муниципальных округов</t>
  </si>
  <si>
    <t>НАЛОГИ НА ИМУЩЕСТВО</t>
  </si>
  <si>
    <t>000 106 00000 00 0000 110</t>
  </si>
  <si>
    <t>Налог на имущество физических лиц</t>
  </si>
  <si>
    <t>Земельный налог</t>
  </si>
  <si>
    <t>000 1 06 01020 14 0000 110</t>
  </si>
  <si>
    <t>000 1 06 0600 00 0000 110</t>
  </si>
  <si>
    <t>Земельный налог с организаций</t>
  </si>
  <si>
    <t>Земельный налог с физических лиц</t>
  </si>
  <si>
    <t>000 1 06 0642 14 0000 110</t>
  </si>
  <si>
    <t>000 1 06 0632 14 0000 110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</si>
  <si>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</si>
  <si>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</si>
  <si>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</si>
  <si>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</si>
  <si>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</si>
  <si>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</si>
  <si>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</si>
  <si>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</si>
  <si>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000 1 01 02080 01 0000 110</t>
  </si>
  <si>
    <t>Налог на доходы физических лиц в части суммы налога, превышающей 650000 рублей, относящейся к части налоговой базы, превышающей 5000000 руб (за искл НДФЛ с сумм прибыли контролируемой иностранной компании, в том числе фиксированной прибыли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</si>
  <si>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</si>
  <si>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</si>
  <si>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</si>
  <si>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</si>
  <si>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</si>
  <si>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</si>
  <si>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</si>
  <si>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000 1 03 02261 01 0000 110</t>
  </si>
  <si>
    <t>000 1 05 01020 01 0000 000</t>
  </si>
  <si>
    <t>Налог, взимаемый с наологоплательщиков,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</si>
  <si>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налогообложения доходы</t>
  </si>
  <si>
    <t>000 1 05 02010 02 0000 110</t>
  </si>
  <si>
    <t>000 1 05 04060 02 0000 110</t>
  </si>
  <si>
    <t>000 108 03010 01 0000 110</t>
  </si>
  <si>
    <t>000 1 08 04020 01 0000 110</t>
  </si>
  <si>
    <t>Плата за сбросы загрязняющих веществ в водные объекты</t>
  </si>
  <si>
    <t>Плата за размещение отходов производства</t>
  </si>
  <si>
    <t>000 1 12 01030 01 0000 120</t>
  </si>
  <si>
    <t>000 1 12 01041 01 0000 120</t>
  </si>
  <si>
    <t>000 1 12 01001 01 0000 120</t>
  </si>
  <si>
    <t>Плата за выбросы загрязняющих веществ в атмосферный воздух стационарными объектами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</si>
  <si>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</si>
  <si>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</si>
  <si>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</si>
  <si>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</si>
  <si>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000 116 010500 01 0000 140</t>
  </si>
  <si>
    <t>000 1 16 01203 01 0000 140</t>
  </si>
  <si>
    <t>000 1 16 01063 01 0000 140</t>
  </si>
  <si>
    <t>000 1 16 01053 01 0000 140</t>
  </si>
  <si>
    <t>000 2 02 29999 14 0000 150</t>
  </si>
  <si>
    <t>Прочие субсидии бюджетам муниципальных округов</t>
  </si>
  <si>
    <t>000 2 02 20302 14 0000 150</t>
  </si>
  <si>
    <t>000 2 02 35930 14 0000 150</t>
  </si>
  <si>
    <t>Субвенция на предоставление жилых помещений детям сиротам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</si>
  <si>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</si>
  <si>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Субвенции бюджетам муниципальных округов на государственную регистрацию актов гражданского состояния </t>
  </si>
  <si>
    <t>000 2 02 235082 14 0000 150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</si>
  <si>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</si>
  <si>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</si>
  <si>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Единая субвенциябюджетам муниципальных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</si>
  <si>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</si>
  <si>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муниципальных округов</t>
  </si>
  <si>
    <t>000 2 02 39999 14 0000 150</t>
  </si>
  <si>
    <t>000 2 02 236900 14 0000 150</t>
  </si>
  <si>
    <t xml:space="preserve">0002 02 30024 14 0000 150
</t>
  </si>
  <si>
    <t>000 2 02 220299 14 0000 150</t>
  </si>
  <si>
    <t>000 2 02 30029 14 0000 150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</si>
  <si>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</si>
  <si>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</si>
  <si>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000 2 02 35260 140000 150</t>
  </si>
  <si>
    <t>Платежи по искам о возмещении вреда, причиненного окружающей среде</t>
  </si>
  <si>
    <t>000 1 16 02020 02 0000 140</t>
  </si>
  <si>
    <t>000 2 02 25497 14 0000 150</t>
  </si>
  <si>
    <t>000 2 02 35118 14 0000 150</t>
  </si>
  <si>
    <t>000 2 02 35120 14 0000 150</t>
  </si>
  <si>
    <t>000 2 02 35469 14 0000 150</t>
  </si>
  <si>
    <t>000 2 02 35304 14 0000 150</t>
  </si>
  <si>
    <t>Субвенция на проведение всероссийской переписи</t>
  </si>
  <si>
    <t>Субвенция на осуществление первичного воинского учета</t>
  </si>
  <si>
    <t>Субвенция на осуществление полномочий по составлению списков в присяжные заседатели</t>
  </si>
  <si>
    <t>Субвенция на организацию бесплатного горячего питания</t>
  </si>
  <si>
    <t>Субсидии на социальные выплаты молодым семьям</t>
  </si>
  <si>
    <t>000 2 02 25519 14 0000 150</t>
  </si>
  <si>
    <t>Сведения о внесенных изменениях в решение о бюджете в части доходов  Лазовского муниципального округа за 2022 год</t>
  </si>
  <si>
    <t xml:space="preserve">План по 253 - МПА от 17.12.2022 (первоначальный)   </t>
  </si>
  <si>
    <t>000 1 13 02064 14 0000 130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</si>
  <si>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</si>
  <si>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 бюджетов муниципальных округов</t>
  </si>
  <si>
    <t>Плата за увеличение площади земельных участков</t>
  </si>
  <si>
    <t>000 1 16 10123 01 0051 140</t>
  </si>
  <si>
    <t>Доходы от денежных взысканий (штрафов), поступающие в сче погашения задолженности, образовавшейся до 01.01.2020 г</t>
  </si>
  <si>
    <t>000 116 00000 01 0000 140</t>
  </si>
  <si>
    <t>Штрафы, санкции</t>
  </si>
  <si>
    <t>000 1 16 07010 14 0000 140</t>
  </si>
  <si>
    <t>000 1 16 07090 14 0000 140</t>
  </si>
  <si>
    <t>000 1 17 01040 05 0000 180</t>
  </si>
  <si>
    <t>Невыясненные поступления</t>
  </si>
  <si>
    <t>Прочие неналоговые доходы бюджетов муниципальных округов округов</t>
  </si>
  <si>
    <t>Субсидии на поддержку отрасли культуры</t>
  </si>
  <si>
    <t>000 2 19 60010 14 0000 150</t>
  </si>
  <si>
    <t>Возврат прочих остатков субвенций, субсидий</t>
  </si>
  <si>
    <t>Изменения внесенные от   26.01.2022г № 258 МПА (уточнение 1)</t>
  </si>
  <si>
    <t>Изменения внесенные  от  29.11.2022 г -343 МПА (уточнение 7)</t>
  </si>
  <si>
    <t>Изменения внесенные  от  21.12.2022 г № 354  МПА (уточнение 8)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</si>
  <si>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</si>
  <si>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</si>
  <si>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Дотации бюджетам муниципальных округов на поддержку мер по обеспечению сбалансированности бюджетов муниципальных округов</t>
  </si>
  <si>
    <t>План по 354 - МПА от  21.12.2022 (уточненный)</t>
  </si>
  <si>
    <t>Изменения внесенные  от  06.04.2022г № 290  МПА (уточнение 2)</t>
  </si>
  <si>
    <t>Изменения внесенные от  25.05.2022 г № 296 МПА от(уточнение 3)</t>
  </si>
  <si>
    <t>Изменения внесенные  от  29.06.2022г от 304 МПА (уточнение 4)</t>
  </si>
  <si>
    <t>Изменения внесенные от  22.07.2022 г № 318 МПА (уточнение 5)</t>
  </si>
  <si>
    <t>Изменения внесенные от  26.10.2022 г 332 МПА (уточненние 6)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</si>
</sst>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0.0000000"/>
    <numFmt numFmtId="175" formatCode="#,##0.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i/>
      <sz val="10"/>
      <name val="Times New Roman Cyr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0" fontId="10" fillId="0" borderId="2">
      <alignment horizontal="left" wrapText="1" indent="1"/>
      <protection/>
    </xf>
    <xf numFmtId="4" fontId="38" fillId="20" borderId="1">
      <alignment horizontal="right" vertical="top" shrinkToFit="1"/>
      <protection/>
    </xf>
    <xf numFmtId="0" fontId="37" fillId="0" borderId="1">
      <alignment horizontal="left" vertical="top" wrapTex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28" borderId="4" applyNumberFormat="0" applyAlignment="0" applyProtection="0"/>
    <xf numFmtId="0" fontId="41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31" borderId="0">
      <alignment/>
      <protection/>
    </xf>
    <xf numFmtId="0" fontId="12" fillId="31" borderId="0">
      <alignment/>
      <protection/>
    </xf>
    <xf numFmtId="0" fontId="12" fillId="31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  <xf numFmtId="0" fontId="1" fillId="33" borderId="10" applyNumberFormat="0" applyFont="0" applyAlignment="0" applyProtection="0"/>
    <xf numFmtId="0" fontId="1" fillId="33" borderId="10" applyNumberFormat="0" applyFont="0" applyAlignment="0" applyProtection="0"/>
    <xf numFmtId="0" fontId="1" fillId="33" borderId="10" applyNumberFormat="0" applyFont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top" wrapText="1"/>
    </xf>
    <xf numFmtId="4" fontId="9" fillId="35" borderId="17" xfId="0" applyNumberFormat="1" applyFont="1" applyFill="1" applyBorder="1" applyAlignment="1">
      <alignment horizontal="right" wrapText="1"/>
    </xf>
    <xf numFmtId="4" fontId="9" fillId="35" borderId="18" xfId="0" applyNumberFormat="1" applyFont="1" applyFill="1" applyBorder="1" applyAlignment="1">
      <alignment horizontal="right" wrapText="1"/>
    </xf>
    <xf numFmtId="49" fontId="55" fillId="35" borderId="16" xfId="0" applyNumberFormat="1" applyFont="1" applyFill="1" applyBorder="1" applyAlignment="1">
      <alignment horizontal="center" vertical="top" shrinkToFit="1"/>
    </xf>
    <xf numFmtId="49" fontId="9" fillId="35" borderId="16" xfId="0" applyNumberFormat="1" applyFont="1" applyFill="1" applyBorder="1" applyAlignment="1">
      <alignment horizontal="center" vertical="top" wrapText="1"/>
    </xf>
    <xf numFmtId="0" fontId="7" fillId="35" borderId="0" xfId="0" applyFont="1" applyFill="1" applyAlignment="1">
      <alignment wrapText="1"/>
    </xf>
    <xf numFmtId="0" fontId="55" fillId="35" borderId="16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horizontal="left" vertical="center" wrapText="1"/>
    </xf>
    <xf numFmtId="0" fontId="9" fillId="35" borderId="16" xfId="71" applyNumberFormat="1" applyFont="1" applyFill="1" applyBorder="1" applyAlignment="1" applyProtection="1">
      <alignment horizontal="left" vertical="center" wrapText="1"/>
      <protection/>
    </xf>
    <xf numFmtId="0" fontId="6" fillId="35" borderId="19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top" wrapText="1"/>
    </xf>
    <xf numFmtId="0" fontId="13" fillId="35" borderId="16" xfId="0" applyFont="1" applyFill="1" applyBorder="1" applyAlignment="1">
      <alignment horizontal="left" vertical="center" wrapText="1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8" xfId="0" applyNumberFormat="1" applyFont="1" applyFill="1" applyBorder="1" applyAlignment="1">
      <alignment horizontal="right" wrapText="1"/>
    </xf>
    <xf numFmtId="0" fontId="13" fillId="35" borderId="20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left" vertical="center" wrapText="1"/>
    </xf>
    <xf numFmtId="4" fontId="13" fillId="35" borderId="21" xfId="0" applyNumberFormat="1" applyFont="1" applyFill="1" applyBorder="1" applyAlignment="1">
      <alignment horizontal="right" wrapText="1"/>
    </xf>
    <xf numFmtId="49" fontId="55" fillId="35" borderId="22" xfId="0" applyNumberFormat="1" applyFont="1" applyFill="1" applyBorder="1" applyAlignment="1">
      <alignment horizontal="center" vertical="top" shrinkToFit="1"/>
    </xf>
    <xf numFmtId="49" fontId="55" fillId="35" borderId="23" xfId="0" applyNumberFormat="1" applyFont="1" applyFill="1" applyBorder="1" applyAlignment="1">
      <alignment horizontal="center" vertical="top" shrinkToFit="1"/>
    </xf>
    <xf numFmtId="49" fontId="55" fillId="35" borderId="24" xfId="0" applyNumberFormat="1" applyFont="1" applyFill="1" applyBorder="1" applyAlignment="1">
      <alignment horizontal="center" vertical="top" shrinkToFit="1"/>
    </xf>
    <xf numFmtId="0" fontId="55" fillId="35" borderId="23" xfId="0" applyFont="1" applyFill="1" applyBorder="1" applyAlignment="1">
      <alignment horizontal="left" vertical="center" wrapText="1"/>
    </xf>
    <xf numFmtId="49" fontId="56" fillId="35" borderId="23" xfId="0" applyNumberFormat="1" applyFont="1" applyFill="1" applyBorder="1" applyAlignment="1">
      <alignment horizontal="center" vertical="top" shrinkToFit="1"/>
    </xf>
    <xf numFmtId="49" fontId="55" fillId="35" borderId="25" xfId="0" applyNumberFormat="1" applyFont="1" applyFill="1" applyBorder="1" applyAlignment="1">
      <alignment horizontal="center" vertical="top" shrinkToFit="1"/>
    </xf>
    <xf numFmtId="0" fontId="56" fillId="35" borderId="23" xfId="0" applyFont="1" applyFill="1" applyBorder="1" applyAlignment="1">
      <alignment horizontal="left" vertical="center" wrapText="1"/>
    </xf>
    <xf numFmtId="0" fontId="9" fillId="0" borderId="23" xfId="146" applyFont="1" applyFill="1" applyBorder="1" applyAlignment="1">
      <alignment horizontal="left" vertical="top" wrapText="1"/>
      <protection/>
    </xf>
    <xf numFmtId="0" fontId="9" fillId="0" borderId="23" xfId="190" applyFont="1" applyBorder="1" applyAlignment="1">
      <alignment horizontal="center" vertical="center" wrapText="1"/>
      <protection/>
    </xf>
    <xf numFmtId="0" fontId="9" fillId="0" borderId="23" xfId="95" applyFont="1" applyFill="1" applyBorder="1" applyAlignment="1">
      <alignment horizontal="left" vertical="top" wrapText="1"/>
      <protection/>
    </xf>
    <xf numFmtId="0" fontId="9" fillId="0" borderId="24" xfId="100" applyFont="1" applyBorder="1" applyAlignment="1">
      <alignment horizontal="center" vertical="center" wrapText="1"/>
      <protection/>
    </xf>
    <xf numFmtId="0" fontId="9" fillId="0" borderId="23" xfId="96" applyFont="1" applyBorder="1" applyAlignment="1">
      <alignment horizontal="center" vertical="center" wrapText="1"/>
      <protection/>
    </xf>
    <xf numFmtId="0" fontId="9" fillId="0" borderId="23" xfId="97" applyFont="1" applyFill="1" applyBorder="1" applyAlignment="1">
      <alignment horizontal="left" vertical="top" wrapText="1"/>
      <protection/>
    </xf>
    <xf numFmtId="0" fontId="9" fillId="0" borderId="23" xfId="98" applyFont="1" applyBorder="1" applyAlignment="1">
      <alignment horizontal="center" vertical="center" wrapText="1"/>
      <protection/>
    </xf>
    <xf numFmtId="0" fontId="9" fillId="0" borderId="23" xfId="99" applyFont="1" applyFill="1" applyBorder="1" applyAlignment="1">
      <alignment horizontal="left" vertical="top" wrapText="1"/>
      <protection/>
    </xf>
    <xf numFmtId="0" fontId="9" fillId="0" borderId="23" xfId="100" applyFont="1" applyBorder="1" applyAlignment="1">
      <alignment horizontal="center" vertical="center" wrapText="1"/>
      <protection/>
    </xf>
    <xf numFmtId="0" fontId="9" fillId="35" borderId="24" xfId="0" applyFont="1" applyFill="1" applyBorder="1" applyAlignment="1">
      <alignment horizontal="center" vertical="top" wrapText="1"/>
    </xf>
    <xf numFmtId="0" fontId="9" fillId="0" borderId="24" xfId="178" applyFont="1" applyFill="1" applyBorder="1" applyAlignment="1">
      <alignment horizontal="left" vertical="top" wrapText="1"/>
      <protection/>
    </xf>
    <xf numFmtId="0" fontId="9" fillId="0" borderId="24" xfId="178" applyFont="1" applyBorder="1" applyAlignment="1">
      <alignment horizontal="center" vertical="center" wrapText="1"/>
      <protection/>
    </xf>
    <xf numFmtId="0" fontId="9" fillId="0" borderId="23" xfId="101" applyFont="1" applyFill="1" applyBorder="1" applyAlignment="1">
      <alignment horizontal="left" vertical="top" wrapText="1"/>
      <protection/>
    </xf>
    <xf numFmtId="0" fontId="9" fillId="0" borderId="23" xfId="103" applyFont="1" applyBorder="1" applyAlignment="1">
      <alignment horizontal="center" vertical="center" wrapText="1"/>
      <protection/>
    </xf>
    <xf numFmtId="0" fontId="9" fillId="0" borderId="23" xfId="104" applyFont="1" applyFill="1" applyBorder="1" applyAlignment="1">
      <alignment horizontal="left" vertical="top" wrapText="1"/>
      <protection/>
    </xf>
    <xf numFmtId="0" fontId="9" fillId="0" borderId="23" xfId="104" applyFont="1" applyBorder="1" applyAlignment="1">
      <alignment horizontal="center" vertical="center" wrapText="1"/>
      <protection/>
    </xf>
    <xf numFmtId="0" fontId="9" fillId="0" borderId="23" xfId="136" applyFont="1" applyFill="1" applyBorder="1" applyAlignment="1">
      <alignment horizontal="left" vertical="top" wrapText="1"/>
      <protection/>
    </xf>
    <xf numFmtId="0" fontId="9" fillId="0" borderId="23" xfId="136" applyFont="1" applyBorder="1" applyAlignment="1">
      <alignment horizontal="center" vertical="center" wrapText="1"/>
      <protection/>
    </xf>
    <xf numFmtId="0" fontId="9" fillId="0" borderId="23" xfId="138" applyFont="1" applyFill="1" applyBorder="1" applyAlignment="1">
      <alignment horizontal="left" vertical="top" wrapText="1"/>
      <protection/>
    </xf>
    <xf numFmtId="0" fontId="9" fillId="0" borderId="23" xfId="138" applyFont="1" applyBorder="1" applyAlignment="1">
      <alignment horizontal="center" vertical="center" wrapText="1"/>
      <protection/>
    </xf>
    <xf numFmtId="0" fontId="9" fillId="0" borderId="23" xfId="139" applyFont="1" applyFill="1" applyBorder="1" applyAlignment="1">
      <alignment horizontal="left" vertical="top" wrapText="1"/>
      <protection/>
    </xf>
    <xf numFmtId="0" fontId="9" fillId="0" borderId="23" xfId="140" applyFont="1" applyFill="1" applyBorder="1" applyAlignment="1">
      <alignment horizontal="left" vertical="top" wrapText="1"/>
      <protection/>
    </xf>
    <xf numFmtId="0" fontId="9" fillId="0" borderId="23" xfId="140" applyFont="1" applyBorder="1" applyAlignment="1">
      <alignment horizontal="center" vertical="center" wrapText="1"/>
      <protection/>
    </xf>
    <xf numFmtId="0" fontId="9" fillId="0" borderId="23" xfId="141" applyFont="1" applyFill="1" applyBorder="1" applyAlignment="1">
      <alignment horizontal="left" vertical="top" wrapText="1"/>
      <protection/>
    </xf>
    <xf numFmtId="0" fontId="9" fillId="0" borderId="23" xfId="141" applyFont="1" applyBorder="1" applyAlignment="1">
      <alignment horizontal="center" vertical="center" wrapText="1"/>
      <protection/>
    </xf>
    <xf numFmtId="0" fontId="9" fillId="0" borderId="23" xfId="142" applyFont="1" applyFill="1" applyBorder="1" applyAlignment="1">
      <alignment horizontal="left" vertical="top" wrapText="1"/>
      <protection/>
    </xf>
    <xf numFmtId="0" fontId="9" fillId="0" borderId="23" xfId="142" applyFont="1" applyBorder="1" applyAlignment="1">
      <alignment horizontal="center" vertical="center" wrapText="1"/>
      <protection/>
    </xf>
    <xf numFmtId="0" fontId="9" fillId="0" borderId="23" xfId="143" applyFont="1" applyFill="1" applyBorder="1" applyAlignment="1">
      <alignment horizontal="left" vertical="top" wrapText="1"/>
      <protection/>
    </xf>
    <xf numFmtId="0" fontId="9" fillId="0" borderId="23" xfId="143" applyFont="1" applyBorder="1" applyAlignment="1">
      <alignment horizontal="center" vertical="center" wrapText="1"/>
      <protection/>
    </xf>
    <xf numFmtId="4" fontId="9" fillId="35" borderId="26" xfId="0" applyNumberFormat="1" applyFont="1" applyFill="1" applyBorder="1" applyAlignment="1">
      <alignment horizontal="right" wrapText="1"/>
    </xf>
    <xf numFmtId="0" fontId="9" fillId="0" borderId="23" xfId="144" applyFont="1" applyFill="1" applyBorder="1" applyAlignment="1">
      <alignment horizontal="left" vertical="top" wrapText="1"/>
      <protection/>
    </xf>
    <xf numFmtId="0" fontId="9" fillId="0" borderId="23" xfId="144" applyFont="1" applyBorder="1" applyAlignment="1">
      <alignment horizontal="center" vertical="center" wrapText="1"/>
      <protection/>
    </xf>
    <xf numFmtId="0" fontId="9" fillId="0" borderId="23" xfId="177" applyFont="1" applyFill="1" applyBorder="1" applyAlignment="1">
      <alignment horizontal="left" vertical="top" wrapText="1"/>
      <protection/>
    </xf>
    <xf numFmtId="0" fontId="9" fillId="0" borderId="23" xfId="177" applyFont="1" applyBorder="1" applyAlignment="1">
      <alignment horizontal="center" vertical="center" wrapText="1"/>
      <protection/>
    </xf>
    <xf numFmtId="0" fontId="9" fillId="0" borderId="23" xfId="178" applyFont="1" applyFill="1" applyBorder="1" applyAlignment="1">
      <alignment horizontal="left" vertical="top" wrapText="1"/>
      <protection/>
    </xf>
    <xf numFmtId="0" fontId="9" fillId="0" borderId="23" xfId="178" applyFont="1" applyBorder="1" applyAlignment="1">
      <alignment horizontal="center" vertical="center" wrapText="1"/>
      <protection/>
    </xf>
    <xf numFmtId="0" fontId="9" fillId="0" borderId="23" xfId="179" applyFont="1" applyFill="1" applyBorder="1" applyAlignment="1">
      <alignment horizontal="left" vertical="top" wrapText="1"/>
      <protection/>
    </xf>
    <xf numFmtId="0" fontId="9" fillId="0" borderId="23" xfId="179" applyFont="1" applyBorder="1" applyAlignment="1">
      <alignment horizontal="center" vertical="center" wrapText="1"/>
      <protection/>
    </xf>
    <xf numFmtId="0" fontId="9" fillId="0" borderId="23" xfId="180" applyFont="1" applyFill="1" applyBorder="1" applyAlignment="1">
      <alignment horizontal="left" vertical="top" wrapText="1"/>
      <protection/>
    </xf>
    <xf numFmtId="0" fontId="9" fillId="0" borderId="23" xfId="181" applyFont="1" applyBorder="1" applyAlignment="1">
      <alignment horizontal="center" vertical="center" wrapText="1"/>
      <protection/>
    </xf>
    <xf numFmtId="0" fontId="9" fillId="0" borderId="23" xfId="182" applyFont="1" applyFill="1" applyBorder="1" applyAlignment="1">
      <alignment horizontal="left" vertical="top" wrapText="1"/>
      <protection/>
    </xf>
    <xf numFmtId="0" fontId="9" fillId="0" borderId="23" xfId="183" applyFont="1" applyFill="1" applyBorder="1" applyAlignment="1">
      <alignment horizontal="left" vertical="top" wrapText="1"/>
      <protection/>
    </xf>
    <xf numFmtId="0" fontId="9" fillId="0" borderId="23" xfId="183" applyFont="1" applyBorder="1" applyAlignment="1">
      <alignment horizontal="center" vertical="center" wrapText="1"/>
      <protection/>
    </xf>
    <xf numFmtId="0" fontId="9" fillId="0" borderId="23" xfId="184" applyFont="1" applyFill="1" applyBorder="1" applyAlignment="1">
      <alignment horizontal="left" vertical="top" wrapText="1"/>
      <protection/>
    </xf>
    <xf numFmtId="0" fontId="9" fillId="0" borderId="23" xfId="184" applyFont="1" applyBorder="1" applyAlignment="1">
      <alignment horizontal="center" vertical="center" wrapText="1"/>
      <protection/>
    </xf>
    <xf numFmtId="4" fontId="9" fillId="35" borderId="23" xfId="0" applyNumberFormat="1" applyFont="1" applyFill="1" applyBorder="1" applyAlignment="1">
      <alignment horizontal="right" wrapText="1"/>
    </xf>
    <xf numFmtId="0" fontId="9" fillId="0" borderId="24" xfId="144" applyFont="1" applyBorder="1" applyAlignment="1">
      <alignment horizontal="center" vertical="center" wrapText="1"/>
      <protection/>
    </xf>
    <xf numFmtId="0" fontId="9" fillId="0" borderId="0" xfId="181" applyFont="1" applyBorder="1" applyAlignment="1">
      <alignment horizontal="center" vertical="center" wrapText="1"/>
      <protection/>
    </xf>
    <xf numFmtId="0" fontId="9" fillId="0" borderId="0" xfId="180" applyFont="1" applyFill="1" applyBorder="1" applyAlignment="1">
      <alignment horizontal="left" vertical="top" wrapText="1"/>
      <protection/>
    </xf>
    <xf numFmtId="4" fontId="9" fillId="35" borderId="16" xfId="0" applyNumberFormat="1" applyFont="1" applyFill="1" applyBorder="1" applyAlignment="1">
      <alignment horizontal="right" wrapText="1"/>
    </xf>
    <xf numFmtId="4" fontId="9" fillId="35" borderId="27" xfId="0" applyNumberFormat="1" applyFont="1" applyFill="1" applyBorder="1" applyAlignment="1">
      <alignment horizontal="right" wrapText="1"/>
    </xf>
    <xf numFmtId="4" fontId="9" fillId="35" borderId="25" xfId="0" applyNumberFormat="1" applyFont="1" applyFill="1" applyBorder="1" applyAlignment="1">
      <alignment horizontal="right" wrapText="1"/>
    </xf>
    <xf numFmtId="4" fontId="9" fillId="35" borderId="28" xfId="0" applyNumberFormat="1" applyFont="1" applyFill="1" applyBorder="1" applyAlignment="1">
      <alignment horizontal="right" wrapText="1"/>
    </xf>
    <xf numFmtId="0" fontId="7" fillId="35" borderId="23" xfId="0" applyFont="1" applyFill="1" applyBorder="1" applyAlignment="1">
      <alignment/>
    </xf>
    <xf numFmtId="0" fontId="54" fillId="35" borderId="19" xfId="0" applyFont="1" applyFill="1" applyBorder="1" applyAlignment="1">
      <alignment horizontal="center" vertical="center" wrapText="1"/>
    </xf>
    <xf numFmtId="0" fontId="57" fillId="0" borderId="23" xfId="0" applyFont="1" applyBorder="1" applyAlignment="1">
      <alignment/>
    </xf>
    <xf numFmtId="4" fontId="13" fillId="35" borderId="29" xfId="0" applyNumberFormat="1" applyFont="1" applyFill="1" applyBorder="1" applyAlignment="1">
      <alignment horizontal="right" wrapText="1"/>
    </xf>
    <xf numFmtId="4" fontId="9" fillId="35" borderId="30" xfId="0" applyNumberFormat="1" applyFont="1" applyFill="1" applyBorder="1" applyAlignment="1">
      <alignment horizontal="right" wrapText="1"/>
    </xf>
    <xf numFmtId="4" fontId="9" fillId="35" borderId="31" xfId="0" applyNumberFormat="1" applyFont="1" applyFill="1" applyBorder="1" applyAlignment="1">
      <alignment horizontal="right" wrapText="1"/>
    </xf>
    <xf numFmtId="0" fontId="5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center" vertical="top" wrapText="1"/>
    </xf>
  </cellXfs>
  <cellStyles count="19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62" xfId="19"/>
    <cellStyle name="20% - Акцент2" xfId="20"/>
    <cellStyle name="20% - Акцент2 2" xfId="21"/>
    <cellStyle name="20% - Акцент2 3" xfId="22"/>
    <cellStyle name="20% - Акцент2 4" xfId="23"/>
    <cellStyle name="20% - Акцент3" xfId="24"/>
    <cellStyle name="20% - Акцент3 2" xfId="25"/>
    <cellStyle name="20% - Акцент3 3" xfId="26"/>
    <cellStyle name="20% - Акцент3 4" xfId="27"/>
    <cellStyle name="20% - Акцент4" xfId="28"/>
    <cellStyle name="20% - Акцент4 2" xfId="29"/>
    <cellStyle name="20% - Акцент4 3" xfId="30"/>
    <cellStyle name="20% - Акцент4 4" xfId="31"/>
    <cellStyle name="20% - Акцент5" xfId="32"/>
    <cellStyle name="20% - Акцент5 2" xfId="33"/>
    <cellStyle name="20% - Акцент5 3" xfId="34"/>
    <cellStyle name="20% - Акцент5 4" xfId="35"/>
    <cellStyle name="20% - Акцент6" xfId="36"/>
    <cellStyle name="20% - Акцент6 2" xfId="37"/>
    <cellStyle name="20% - Акцент6 3" xfId="38"/>
    <cellStyle name="20% - Акцент6 4" xfId="39"/>
    <cellStyle name="40% - Акцент1" xfId="40"/>
    <cellStyle name="40% - Акцент1 2" xfId="41"/>
    <cellStyle name="40% - Акцент1 3" xfId="42"/>
    <cellStyle name="40% - Акцент1 4" xfId="43"/>
    <cellStyle name="40% - Акцент2" xfId="44"/>
    <cellStyle name="40% - Акцент2 2" xfId="45"/>
    <cellStyle name="40% - Акцент2 3" xfId="46"/>
    <cellStyle name="40% - Акцент2 4" xfId="47"/>
    <cellStyle name="40% - Акцент3" xfId="48"/>
    <cellStyle name="40% - Акцент3 2" xfId="49"/>
    <cellStyle name="40% - Акцент3 3" xfId="50"/>
    <cellStyle name="40% - Акцент3 4" xfId="51"/>
    <cellStyle name="40% - Акцент4" xfId="52"/>
    <cellStyle name="40% - Акцент4 2" xfId="53"/>
    <cellStyle name="40% - Акцент4 3" xfId="54"/>
    <cellStyle name="40% - Акцент4 4" xfId="55"/>
    <cellStyle name="40% - Акцент5" xfId="56"/>
    <cellStyle name="40% - Акцент5 2" xfId="57"/>
    <cellStyle name="40% - Акцент5 3" xfId="58"/>
    <cellStyle name="40% - Акцент5 4" xfId="59"/>
    <cellStyle name="40% - Акцент6" xfId="60"/>
    <cellStyle name="40% - Акцент6 2" xfId="61"/>
    <cellStyle name="40% - Акцент6 3" xfId="62"/>
    <cellStyle name="40% - Акцент6 4" xfId="63"/>
    <cellStyle name="60% - Акцент1" xfId="64"/>
    <cellStyle name="60% - Акцент2" xfId="65"/>
    <cellStyle name="60% - Акцент3" xfId="66"/>
    <cellStyle name="60% - Акцент4" xfId="67"/>
    <cellStyle name="60% - Акцент5" xfId="68"/>
    <cellStyle name="60% - Акцент6" xfId="69"/>
    <cellStyle name="xl30" xfId="70"/>
    <cellStyle name="xl31" xfId="71"/>
    <cellStyle name="xl42" xfId="72"/>
    <cellStyle name="xl44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Денежный 2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азвание 2" xfId="93"/>
    <cellStyle name="Нейтральный" xfId="94"/>
    <cellStyle name="Обычный 10" xfId="95"/>
    <cellStyle name="Обычный 11" xfId="96"/>
    <cellStyle name="Обычный 12" xfId="97"/>
    <cellStyle name="Обычный 13" xfId="98"/>
    <cellStyle name="Обычный 14" xfId="99"/>
    <cellStyle name="Обычный 15" xfId="100"/>
    <cellStyle name="Обычный 16" xfId="101"/>
    <cellStyle name="Обычный 17" xfId="102"/>
    <cellStyle name="Обычный 18" xfId="103"/>
    <cellStyle name="Обычный 19" xfId="104"/>
    <cellStyle name="Обычный 2" xfId="105"/>
    <cellStyle name="Обычный 2 10" xfId="106"/>
    <cellStyle name="Обычный 2 11" xfId="107"/>
    <cellStyle name="Обычный 2 12" xfId="108"/>
    <cellStyle name="Обычный 2 13" xfId="109"/>
    <cellStyle name="Обычный 2 14" xfId="110"/>
    <cellStyle name="Обычный 2 15" xfId="111"/>
    <cellStyle name="Обычный 2 16" xfId="112"/>
    <cellStyle name="Обычный 2 17" xfId="113"/>
    <cellStyle name="Обычный 2 18" xfId="114"/>
    <cellStyle name="Обычный 2 19" xfId="115"/>
    <cellStyle name="Обычный 2 2" xfId="116"/>
    <cellStyle name="Обычный 2 20" xfId="117"/>
    <cellStyle name="Обычный 2 21" xfId="118"/>
    <cellStyle name="Обычный 2 22" xfId="119"/>
    <cellStyle name="Обычный 2 23" xfId="120"/>
    <cellStyle name="Обычный 2 24" xfId="121"/>
    <cellStyle name="Обычный 2 25" xfId="122"/>
    <cellStyle name="Обычный 2 26" xfId="123"/>
    <cellStyle name="Обычный 2 27" xfId="124"/>
    <cellStyle name="Обычный 2 28" xfId="125"/>
    <cellStyle name="Обычный 2 29" xfId="126"/>
    <cellStyle name="Обычный 2 3" xfId="127"/>
    <cellStyle name="Обычный 2 30" xfId="128"/>
    <cellStyle name="Обычный 2 31" xfId="129"/>
    <cellStyle name="Обычный 2 4" xfId="130"/>
    <cellStyle name="Обычный 2 5" xfId="131"/>
    <cellStyle name="Обычный 2 6" xfId="132"/>
    <cellStyle name="Обычный 2 7" xfId="133"/>
    <cellStyle name="Обычный 2 8" xfId="134"/>
    <cellStyle name="Обычный 2 9" xfId="135"/>
    <cellStyle name="Обычный 20" xfId="136"/>
    <cellStyle name="Обычный 21" xfId="137"/>
    <cellStyle name="Обычный 22" xfId="138"/>
    <cellStyle name="Обычный 23" xfId="139"/>
    <cellStyle name="Обычный 24" xfId="140"/>
    <cellStyle name="Обычный 25" xfId="141"/>
    <cellStyle name="Обычный 26" xfId="142"/>
    <cellStyle name="Обычный 27" xfId="143"/>
    <cellStyle name="Обычный 28" xfId="144"/>
    <cellStyle name="Обычный 29" xfId="145"/>
    <cellStyle name="Обычный 3" xfId="146"/>
    <cellStyle name="Обычный 3 10" xfId="147"/>
    <cellStyle name="Обычный 3 11" xfId="148"/>
    <cellStyle name="Обычный 3 12" xfId="149"/>
    <cellStyle name="Обычный 3 13" xfId="150"/>
    <cellStyle name="Обычный 3 14" xfId="151"/>
    <cellStyle name="Обычный 3 15" xfId="152"/>
    <cellStyle name="Обычный 3 16" xfId="153"/>
    <cellStyle name="Обычный 3 17" xfId="154"/>
    <cellStyle name="Обычный 3 18" xfId="155"/>
    <cellStyle name="Обычный 3 19" xfId="156"/>
    <cellStyle name="Обычный 3 2" xfId="157"/>
    <cellStyle name="Обычный 3 20" xfId="158"/>
    <cellStyle name="Обычный 3 21" xfId="159"/>
    <cellStyle name="Обычный 3 22" xfId="160"/>
    <cellStyle name="Обычный 3 23" xfId="161"/>
    <cellStyle name="Обычный 3 24" xfId="162"/>
    <cellStyle name="Обычный 3 25" xfId="163"/>
    <cellStyle name="Обычный 3 26" xfId="164"/>
    <cellStyle name="Обычный 3 27" xfId="165"/>
    <cellStyle name="Обычный 3 28" xfId="166"/>
    <cellStyle name="Обычный 3 29" xfId="167"/>
    <cellStyle name="Обычный 3 3" xfId="168"/>
    <cellStyle name="Обычный 3 30" xfId="169"/>
    <cellStyle name="Обычный 3 31" xfId="170"/>
    <cellStyle name="Обычный 3 4" xfId="171"/>
    <cellStyle name="Обычный 3 5" xfId="172"/>
    <cellStyle name="Обычный 3 6" xfId="173"/>
    <cellStyle name="Обычный 3 7" xfId="174"/>
    <cellStyle name="Обычный 3 8" xfId="175"/>
    <cellStyle name="Обычный 3 9" xfId="176"/>
    <cellStyle name="Обычный 30" xfId="177"/>
    <cellStyle name="Обычный 31" xfId="178"/>
    <cellStyle name="Обычный 32" xfId="179"/>
    <cellStyle name="Обычный 33" xfId="180"/>
    <cellStyle name="Обычный 34" xfId="181"/>
    <cellStyle name="Обычный 35" xfId="182"/>
    <cellStyle name="Обычный 36" xfId="183"/>
    <cellStyle name="Обычный 37" xfId="184"/>
    <cellStyle name="Обычный 4" xfId="185"/>
    <cellStyle name="Обычный 5" xfId="186"/>
    <cellStyle name="Обычный 6" xfId="187"/>
    <cellStyle name="Обычный 7" xfId="188"/>
    <cellStyle name="Обычный 8" xfId="189"/>
    <cellStyle name="Обычный 9" xfId="190"/>
    <cellStyle name="Плохой" xfId="191"/>
    <cellStyle name="Пояснение" xfId="192"/>
    <cellStyle name="Примечание" xfId="193"/>
    <cellStyle name="Примечание 2" xfId="194"/>
    <cellStyle name="Примечание 3" xfId="195"/>
    <cellStyle name="Примечание 4" xfId="196"/>
    <cellStyle name="Примечание 5" xfId="197"/>
    <cellStyle name="Percent" xfId="198"/>
    <cellStyle name="Процентный 2" xfId="199"/>
    <cellStyle name="Связанная ячейка" xfId="200"/>
    <cellStyle name="Текст предупреждения" xfId="201"/>
    <cellStyle name="Comma" xfId="202"/>
    <cellStyle name="Comma [0]" xfId="203"/>
    <cellStyle name="Финансовый 2" xfId="204"/>
    <cellStyle name="Хороший" xfId="20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60" zoomScaleNormal="60" zoomScalePageLayoutView="0" workbookViewId="0" topLeftCell="B1">
      <selection activeCell="C17" sqref="C17"/>
    </sheetView>
  </sheetViews>
  <sheetFormatPr defaultColWidth="9.140625" defaultRowHeight="15"/>
  <cols>
    <col min="1" max="1" width="34.00390625" style="14" customWidth="1"/>
    <col min="2" max="2" width="83.57421875" style="2" customWidth="1"/>
    <col min="3" max="12" width="25.421875" style="2" customWidth="1"/>
    <col min="13" max="13" width="28.00390625" style="2" customWidth="1"/>
    <col min="14" max="16384" width="9.140625" style="2" customWidth="1"/>
  </cols>
  <sheetData>
    <row r="1" ht="18.75">
      <c r="A1" s="1"/>
    </row>
    <row r="2" spans="1:13" ht="18">
      <c r="A2" s="92" t="s">
        <v>158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8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9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94.5" thickBot="1">
      <c r="A5" s="4" t="s">
        <v>11</v>
      </c>
      <c r="B5" s="4" t="s">
        <v>12</v>
      </c>
      <c r="C5" s="5" t="s">
        <v>159</v>
      </c>
      <c r="D5" s="87" t="s">
        <v>176</v>
      </c>
      <c r="E5" s="87" t="s">
        <v>183</v>
      </c>
      <c r="F5" s="87" t="s">
        <v>184</v>
      </c>
      <c r="G5" s="87" t="s">
        <v>185</v>
      </c>
      <c r="H5" s="87" t="s">
        <v>186</v>
      </c>
      <c r="I5" s="87" t="s">
        <v>187</v>
      </c>
      <c r="J5" s="87" t="s">
        <v>177</v>
      </c>
      <c r="K5" s="87" t="s">
        <v>178</v>
      </c>
      <c r="L5" s="18" t="s">
        <v>53</v>
      </c>
      <c r="M5" s="6" t="s">
        <v>182</v>
      </c>
    </row>
    <row r="6" spans="1:13" ht="18.75" thickBot="1">
      <c r="A6" s="7">
        <v>1</v>
      </c>
      <c r="B6" s="7">
        <v>2</v>
      </c>
      <c r="C6" s="7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ht="18">
      <c r="A7" s="23" t="s">
        <v>13</v>
      </c>
      <c r="B7" s="24" t="s">
        <v>0</v>
      </c>
      <c r="C7" s="25">
        <f>C8+C15+C21+C28+C33+C36+C43+C47+C51+C56+C66</f>
        <v>304508684.05</v>
      </c>
      <c r="D7" s="25"/>
      <c r="E7" s="25"/>
      <c r="F7" s="25">
        <f>F8+F15+F21+F28+F33+F36+F43+F47+F51+F56+F66</f>
        <v>1300000</v>
      </c>
      <c r="G7" s="25"/>
      <c r="H7" s="25">
        <f>H8+H15+H21+H28+H33+H36+H43+H47+H51+H56+H66</f>
        <v>2000000</v>
      </c>
      <c r="I7" s="25">
        <f>I8+I15+I21+I28+I33+I36+I43+I47+I51+I56+I66</f>
        <v>1107600</v>
      </c>
      <c r="J7" s="25"/>
      <c r="K7" s="25">
        <f>K8+K15+K21+K28+K33+K36+K43+K47+K51+K56+K66</f>
        <v>3004200</v>
      </c>
      <c r="L7" s="25">
        <f>L8+L15+L21+L33+L36+L43+L47+L50+L55+L63</f>
        <v>5770300</v>
      </c>
      <c r="M7" s="89">
        <f>M8+M15+M21+M28+M33+M36+M43+M47+M51+M56+M66</f>
        <v>311920484.05</v>
      </c>
    </row>
    <row r="8" spans="1:13" ht="59.25" customHeight="1">
      <c r="A8" s="19" t="s">
        <v>14</v>
      </c>
      <c r="B8" s="20" t="s">
        <v>1</v>
      </c>
      <c r="C8" s="21">
        <f>C9</f>
        <v>263000000</v>
      </c>
      <c r="D8" s="21"/>
      <c r="E8" s="21"/>
      <c r="F8" s="21"/>
      <c r="G8" s="21"/>
      <c r="H8" s="21">
        <f>H9</f>
        <v>700000</v>
      </c>
      <c r="I8" s="10"/>
      <c r="J8" s="21"/>
      <c r="K8" s="21"/>
      <c r="L8" s="21">
        <f>H8</f>
        <v>700000</v>
      </c>
      <c r="M8" s="21">
        <f>M9</f>
        <v>263700000</v>
      </c>
    </row>
    <row r="9" spans="1:13" ht="18">
      <c r="A9" s="9" t="s">
        <v>15</v>
      </c>
      <c r="B9" s="16" t="s">
        <v>16</v>
      </c>
      <c r="C9" s="10">
        <f>C10+C11+C12+C13+C14</f>
        <v>263000000</v>
      </c>
      <c r="D9" s="10"/>
      <c r="E9" s="10"/>
      <c r="F9" s="10"/>
      <c r="G9" s="10"/>
      <c r="H9" s="10">
        <f>H10+H11+H12+H13+H14</f>
        <v>700000</v>
      </c>
      <c r="I9" s="10"/>
      <c r="J9" s="10"/>
      <c r="K9" s="10">
        <f>K10+K11+K12+K13+K14</f>
        <v>0</v>
      </c>
      <c r="L9" s="10">
        <f>H9+I9+K9</f>
        <v>700000</v>
      </c>
      <c r="M9" s="10">
        <f>M10+M11+M12+M13+M14</f>
        <v>263700000</v>
      </c>
    </row>
    <row r="10" spans="1:13" ht="68.25" customHeight="1">
      <c r="A10" s="34" t="s">
        <v>86</v>
      </c>
      <c r="B10" s="33" t="s">
        <v>85</v>
      </c>
      <c r="C10" s="10">
        <v>259970000</v>
      </c>
      <c r="D10" s="10"/>
      <c r="E10" s="10"/>
      <c r="F10" s="10"/>
      <c r="G10" s="10"/>
      <c r="H10" s="10"/>
      <c r="I10" s="10"/>
      <c r="J10" s="10"/>
      <c r="K10" s="10">
        <v>-2378000</v>
      </c>
      <c r="L10" s="10">
        <f>H10+I10+J10+K10</f>
        <v>-2378000</v>
      </c>
      <c r="M10" s="10">
        <v>257592000</v>
      </c>
    </row>
    <row r="11" spans="1:13" ht="100.5" customHeight="1">
      <c r="A11" s="37" t="s">
        <v>88</v>
      </c>
      <c r="B11" s="35" t="s">
        <v>87</v>
      </c>
      <c r="C11" s="10">
        <v>200000</v>
      </c>
      <c r="D11" s="10"/>
      <c r="E11" s="10"/>
      <c r="F11" s="10"/>
      <c r="G11" s="10"/>
      <c r="H11" s="10"/>
      <c r="I11" s="10"/>
      <c r="J11" s="10"/>
      <c r="K11" s="10">
        <v>28000</v>
      </c>
      <c r="L11" s="10">
        <f>G11+H11+I11+J11+K11</f>
        <v>28000</v>
      </c>
      <c r="M11" s="10">
        <v>228000</v>
      </c>
    </row>
    <row r="12" spans="1:13" ht="36" customHeight="1">
      <c r="A12" s="39" t="s">
        <v>90</v>
      </c>
      <c r="B12" s="38" t="s">
        <v>89</v>
      </c>
      <c r="C12" s="10">
        <v>100000</v>
      </c>
      <c r="D12" s="10"/>
      <c r="E12" s="10"/>
      <c r="F12" s="10"/>
      <c r="G12" s="10"/>
      <c r="H12" s="10"/>
      <c r="I12" s="10"/>
      <c r="J12" s="10"/>
      <c r="K12" s="10">
        <v>1000000</v>
      </c>
      <c r="L12" s="10">
        <f>G12+H12+I12+J12+K12</f>
        <v>1000000</v>
      </c>
      <c r="M12" s="10">
        <v>1100000</v>
      </c>
    </row>
    <row r="13" spans="1:13" ht="78.75">
      <c r="A13" s="41" t="s">
        <v>92</v>
      </c>
      <c r="B13" s="40" t="s">
        <v>91</v>
      </c>
      <c r="C13" s="10">
        <v>30000</v>
      </c>
      <c r="D13" s="10"/>
      <c r="E13" s="10"/>
      <c r="F13" s="10"/>
      <c r="G13" s="10"/>
      <c r="H13" s="10"/>
      <c r="I13" s="10"/>
      <c r="J13" s="10"/>
      <c r="K13" s="10">
        <v>-30000</v>
      </c>
      <c r="L13" s="10">
        <f>G13+H13+I13+J13+K13</f>
        <v>-30000</v>
      </c>
      <c r="M13" s="10"/>
    </row>
    <row r="14" spans="1:13" ht="74.25" customHeight="1">
      <c r="A14" s="36" t="s">
        <v>93</v>
      </c>
      <c r="B14" s="40" t="s">
        <v>94</v>
      </c>
      <c r="C14" s="10">
        <v>2700000</v>
      </c>
      <c r="D14" s="10"/>
      <c r="E14" s="10"/>
      <c r="F14" s="10"/>
      <c r="G14" s="10"/>
      <c r="H14" s="10">
        <v>700000</v>
      </c>
      <c r="I14" s="10"/>
      <c r="J14" s="10"/>
      <c r="K14" s="10">
        <v>1380000</v>
      </c>
      <c r="L14" s="10">
        <f>G14+H14+I14+J14+K14</f>
        <v>2080000</v>
      </c>
      <c r="M14" s="10">
        <v>4780000</v>
      </c>
    </row>
    <row r="15" spans="1:13" ht="31.5">
      <c r="A15" s="19" t="s">
        <v>17</v>
      </c>
      <c r="B15" s="20" t="s">
        <v>2</v>
      </c>
      <c r="C15" s="21">
        <f>C16</f>
        <v>9470000</v>
      </c>
      <c r="D15" s="21"/>
      <c r="E15" s="21"/>
      <c r="F15" s="21"/>
      <c r="G15" s="21"/>
      <c r="H15" s="21"/>
      <c r="I15" s="21"/>
      <c r="J15" s="21"/>
      <c r="K15" s="21">
        <f>K16</f>
        <v>1335000</v>
      </c>
      <c r="L15" s="21">
        <f>K15</f>
        <v>1335000</v>
      </c>
      <c r="M15" s="21">
        <f>M16</f>
        <v>10805000</v>
      </c>
    </row>
    <row r="16" spans="1:13" ht="31.5">
      <c r="A16" s="9" t="s">
        <v>18</v>
      </c>
      <c r="B16" s="17" t="s">
        <v>19</v>
      </c>
      <c r="C16" s="11">
        <f>C17+C18+C19+C20</f>
        <v>9470000</v>
      </c>
      <c r="D16" s="11"/>
      <c r="E16" s="11"/>
      <c r="F16" s="11"/>
      <c r="G16" s="11"/>
      <c r="H16" s="11"/>
      <c r="I16" s="11"/>
      <c r="J16" s="11"/>
      <c r="K16" s="11">
        <f>K17+K18+K19+K20</f>
        <v>1335000</v>
      </c>
      <c r="L16" s="11">
        <f>G16+H16+I16+J16+K16</f>
        <v>1335000</v>
      </c>
      <c r="M16" s="11">
        <f>M17+M18+M19+M20</f>
        <v>10805000</v>
      </c>
    </row>
    <row r="17" spans="1:13" ht="94.5">
      <c r="A17" s="46" t="s">
        <v>99</v>
      </c>
      <c r="B17" s="45" t="s">
        <v>95</v>
      </c>
      <c r="C17" s="10">
        <v>4340000</v>
      </c>
      <c r="D17" s="11"/>
      <c r="E17" s="11"/>
      <c r="F17" s="11"/>
      <c r="G17" s="11"/>
      <c r="H17" s="11"/>
      <c r="I17" s="11"/>
      <c r="J17" s="11"/>
      <c r="K17" s="11">
        <v>1056000</v>
      </c>
      <c r="L17" s="11">
        <f>G17+H17+I17+J17+K17</f>
        <v>1056000</v>
      </c>
      <c r="M17" s="10">
        <v>5396000</v>
      </c>
    </row>
    <row r="18" spans="1:13" ht="110.25">
      <c r="A18" s="48" t="s">
        <v>100</v>
      </c>
      <c r="B18" s="47" t="s">
        <v>96</v>
      </c>
      <c r="C18" s="10">
        <v>22000</v>
      </c>
      <c r="D18" s="11"/>
      <c r="E18" s="11"/>
      <c r="F18" s="11"/>
      <c r="G18" s="11"/>
      <c r="H18" s="11"/>
      <c r="I18" s="11"/>
      <c r="J18" s="11"/>
      <c r="K18" s="11">
        <v>8000</v>
      </c>
      <c r="L18" s="11">
        <f>G18+H18+I18+J18+K18</f>
        <v>8000</v>
      </c>
      <c r="M18" s="10">
        <v>30000</v>
      </c>
    </row>
    <row r="19" spans="1:13" ht="94.5">
      <c r="A19" s="50" t="s">
        <v>101</v>
      </c>
      <c r="B19" s="49" t="s">
        <v>97</v>
      </c>
      <c r="C19" s="10">
        <v>5666000</v>
      </c>
      <c r="D19" s="11"/>
      <c r="E19" s="11"/>
      <c r="F19" s="11"/>
      <c r="G19" s="11"/>
      <c r="H19" s="11"/>
      <c r="I19" s="11"/>
      <c r="J19" s="11"/>
      <c r="K19" s="11">
        <v>333000</v>
      </c>
      <c r="L19" s="11">
        <f>K19</f>
        <v>333000</v>
      </c>
      <c r="M19" s="10">
        <v>5999000</v>
      </c>
    </row>
    <row r="20" spans="1:13" ht="94.5">
      <c r="A20" s="50" t="s">
        <v>102</v>
      </c>
      <c r="B20" s="49" t="s">
        <v>98</v>
      </c>
      <c r="C20" s="10">
        <v>-558000</v>
      </c>
      <c r="D20" s="11"/>
      <c r="E20" s="11"/>
      <c r="F20" s="11"/>
      <c r="G20" s="11"/>
      <c r="H20" s="11"/>
      <c r="I20" s="11"/>
      <c r="J20" s="11"/>
      <c r="K20" s="11">
        <v>-62000</v>
      </c>
      <c r="L20" s="11">
        <f>K20</f>
        <v>-62000</v>
      </c>
      <c r="M20" s="10">
        <v>-620000</v>
      </c>
    </row>
    <row r="21" spans="1:13" ht="18">
      <c r="A21" s="19" t="s">
        <v>20</v>
      </c>
      <c r="B21" s="20" t="s">
        <v>3</v>
      </c>
      <c r="C21" s="21">
        <f>C22+C25+C26+C27</f>
        <v>9363000</v>
      </c>
      <c r="D21" s="21"/>
      <c r="E21" s="21"/>
      <c r="F21" s="21"/>
      <c r="G21" s="21"/>
      <c r="H21" s="11"/>
      <c r="I21" s="11"/>
      <c r="J21" s="21"/>
      <c r="K21" s="21">
        <f>K22+K25+K26+K27</f>
        <v>1452500</v>
      </c>
      <c r="L21" s="21">
        <f>H21+I21+K21</f>
        <v>1452500</v>
      </c>
      <c r="M21" s="21">
        <f>M22+M25+M26+M27</f>
        <v>10815500</v>
      </c>
    </row>
    <row r="22" spans="1:13" ht="31.5">
      <c r="A22" s="9" t="s">
        <v>55</v>
      </c>
      <c r="B22" s="16" t="s">
        <v>54</v>
      </c>
      <c r="C22" s="10">
        <f>C23+C24</f>
        <v>7300000</v>
      </c>
      <c r="D22" s="11"/>
      <c r="E22" s="11"/>
      <c r="F22" s="11"/>
      <c r="G22" s="11"/>
      <c r="H22" s="11"/>
      <c r="I22" s="11"/>
      <c r="J22" s="11"/>
      <c r="K22" s="10">
        <f>K23+K24</f>
        <v>1030000</v>
      </c>
      <c r="L22" s="11">
        <f>K22</f>
        <v>1030000</v>
      </c>
      <c r="M22" s="10">
        <f>M23+M24</f>
        <v>8330000</v>
      </c>
    </row>
    <row r="23" spans="1:13" ht="31.5">
      <c r="A23" s="9" t="s">
        <v>103</v>
      </c>
      <c r="B23" s="16" t="s">
        <v>105</v>
      </c>
      <c r="C23" s="10">
        <v>6400000</v>
      </c>
      <c r="D23" s="11"/>
      <c r="E23" s="11"/>
      <c r="F23" s="11"/>
      <c r="G23" s="22"/>
      <c r="H23" s="22"/>
      <c r="I23" s="22"/>
      <c r="J23" s="22"/>
      <c r="K23" s="22">
        <v>-1459000</v>
      </c>
      <c r="L23" s="22">
        <f>K23</f>
        <v>-1459000</v>
      </c>
      <c r="M23" s="10">
        <v>4941000</v>
      </c>
    </row>
    <row r="24" spans="1:13" ht="31.5">
      <c r="A24" s="9" t="s">
        <v>103</v>
      </c>
      <c r="B24" s="16" t="s">
        <v>104</v>
      </c>
      <c r="C24" s="10">
        <v>900000</v>
      </c>
      <c r="D24" s="11"/>
      <c r="E24" s="11"/>
      <c r="F24" s="11"/>
      <c r="G24" s="11"/>
      <c r="H24" s="11"/>
      <c r="I24" s="11"/>
      <c r="J24" s="11"/>
      <c r="K24" s="11">
        <v>2489000</v>
      </c>
      <c r="L24" s="11">
        <f>K24</f>
        <v>2489000</v>
      </c>
      <c r="M24" s="10">
        <v>3389000</v>
      </c>
    </row>
    <row r="25" spans="1:13" ht="36.75" customHeight="1">
      <c r="A25" s="9" t="s">
        <v>106</v>
      </c>
      <c r="B25" s="16" t="s">
        <v>21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0"/>
    </row>
    <row r="26" spans="1:13" ht="18">
      <c r="A26" s="9" t="s">
        <v>22</v>
      </c>
      <c r="B26" s="16" t="s">
        <v>23</v>
      </c>
      <c r="C26" s="10">
        <v>498000</v>
      </c>
      <c r="D26" s="11"/>
      <c r="E26" s="11"/>
      <c r="F26" s="11"/>
      <c r="G26" s="11"/>
      <c r="H26" s="11"/>
      <c r="I26" s="11"/>
      <c r="J26" s="11"/>
      <c r="K26" s="11">
        <v>106500</v>
      </c>
      <c r="L26" s="11">
        <f>K26</f>
        <v>106500</v>
      </c>
      <c r="M26" s="10">
        <v>604500</v>
      </c>
    </row>
    <row r="27" spans="1:13" ht="35.25" customHeight="1">
      <c r="A27" s="26" t="s">
        <v>107</v>
      </c>
      <c r="B27" s="15" t="s">
        <v>24</v>
      </c>
      <c r="C27" s="10">
        <v>1565000</v>
      </c>
      <c r="D27" s="11"/>
      <c r="E27" s="11"/>
      <c r="F27" s="11"/>
      <c r="G27" s="11"/>
      <c r="H27" s="11"/>
      <c r="I27" s="11"/>
      <c r="J27" s="11"/>
      <c r="K27" s="11">
        <v>316000</v>
      </c>
      <c r="L27" s="11">
        <f>H27+I27+K27</f>
        <v>316000</v>
      </c>
      <c r="M27" s="10">
        <v>1881000</v>
      </c>
    </row>
    <row r="28" spans="1:13" ht="35.25" customHeight="1">
      <c r="A28" s="30" t="s">
        <v>76</v>
      </c>
      <c r="B28" s="32" t="s">
        <v>75</v>
      </c>
      <c r="C28" s="22">
        <f>C29+C30</f>
        <v>5507000</v>
      </c>
      <c r="D28" s="22"/>
      <c r="E28" s="22"/>
      <c r="F28" s="22"/>
      <c r="G28" s="22"/>
      <c r="H28" s="22"/>
      <c r="I28" s="22"/>
      <c r="J28" s="22"/>
      <c r="K28" s="22"/>
      <c r="L28" s="22">
        <f aca="true" t="shared" si="0" ref="L28:L35">K28</f>
        <v>0</v>
      </c>
      <c r="M28" s="22">
        <f>M29+M30</f>
        <v>5507000</v>
      </c>
    </row>
    <row r="29" spans="1:13" ht="25.5" customHeight="1">
      <c r="A29" s="27" t="s">
        <v>79</v>
      </c>
      <c r="B29" s="29" t="s">
        <v>77</v>
      </c>
      <c r="C29" s="11">
        <v>2147000</v>
      </c>
      <c r="D29" s="11"/>
      <c r="E29" s="11"/>
      <c r="F29" s="11"/>
      <c r="G29" s="11"/>
      <c r="H29" s="11"/>
      <c r="I29" s="11"/>
      <c r="J29" s="11"/>
      <c r="K29" s="11"/>
      <c r="L29" s="11">
        <f t="shared" si="0"/>
        <v>0</v>
      </c>
      <c r="M29" s="11">
        <v>2147000</v>
      </c>
    </row>
    <row r="30" spans="1:13" ht="26.25" customHeight="1">
      <c r="A30" s="27" t="s">
        <v>80</v>
      </c>
      <c r="B30" s="29" t="s">
        <v>78</v>
      </c>
      <c r="C30" s="11">
        <f>C31+C32</f>
        <v>3360000</v>
      </c>
      <c r="D30" s="11"/>
      <c r="E30" s="11"/>
      <c r="F30" s="11"/>
      <c r="G30" s="11"/>
      <c r="H30" s="11"/>
      <c r="I30" s="11"/>
      <c r="J30" s="11"/>
      <c r="K30" s="11"/>
      <c r="L30" s="11">
        <f t="shared" si="0"/>
        <v>0</v>
      </c>
      <c r="M30" s="11">
        <f>M31+M32</f>
        <v>3360000</v>
      </c>
    </row>
    <row r="31" spans="1:13" ht="26.25" customHeight="1">
      <c r="A31" s="31" t="s">
        <v>84</v>
      </c>
      <c r="B31" s="29" t="s">
        <v>81</v>
      </c>
      <c r="C31" s="11">
        <v>1960000</v>
      </c>
      <c r="D31" s="11"/>
      <c r="E31" s="11"/>
      <c r="F31" s="11"/>
      <c r="G31" s="11"/>
      <c r="H31" s="11"/>
      <c r="I31" s="11"/>
      <c r="J31" s="11"/>
      <c r="K31" s="11"/>
      <c r="L31" s="11">
        <f t="shared" si="0"/>
        <v>0</v>
      </c>
      <c r="M31" s="11">
        <v>1960000</v>
      </c>
    </row>
    <row r="32" spans="1:13" ht="26.25" customHeight="1">
      <c r="A32" s="28" t="s">
        <v>83</v>
      </c>
      <c r="B32" s="29" t="s">
        <v>82</v>
      </c>
      <c r="C32" s="11">
        <v>1400000</v>
      </c>
      <c r="D32" s="11"/>
      <c r="E32" s="11"/>
      <c r="F32" s="11"/>
      <c r="G32" s="11"/>
      <c r="H32" s="11"/>
      <c r="I32" s="11"/>
      <c r="J32" s="11"/>
      <c r="K32" s="11"/>
      <c r="L32" s="11">
        <f t="shared" si="0"/>
        <v>0</v>
      </c>
      <c r="M32" s="11">
        <v>1400000</v>
      </c>
    </row>
    <row r="33" spans="1:13" ht="18">
      <c r="A33" s="19" t="s">
        <v>25</v>
      </c>
      <c r="B33" s="20" t="s">
        <v>4</v>
      </c>
      <c r="C33" s="21">
        <f>C34</f>
        <v>1260000</v>
      </c>
      <c r="D33" s="21"/>
      <c r="E33" s="21"/>
      <c r="F33" s="21"/>
      <c r="G33" s="21"/>
      <c r="H33" s="21">
        <f>H34</f>
        <v>665000</v>
      </c>
      <c r="I33" s="21">
        <f>I34</f>
        <v>260000</v>
      </c>
      <c r="J33" s="21"/>
      <c r="K33" s="21">
        <f>K34+K35</f>
        <v>-450000</v>
      </c>
      <c r="L33" s="21">
        <f>H33+I33+K33</f>
        <v>475000</v>
      </c>
      <c r="M33" s="21">
        <f>M34</f>
        <v>1735000</v>
      </c>
    </row>
    <row r="34" spans="1:13" ht="47.25">
      <c r="A34" s="19" t="s">
        <v>108</v>
      </c>
      <c r="B34" s="17" t="s">
        <v>26</v>
      </c>
      <c r="C34" s="10">
        <v>1260000</v>
      </c>
      <c r="D34" s="11"/>
      <c r="E34" s="11"/>
      <c r="F34" s="11"/>
      <c r="G34" s="11"/>
      <c r="H34" s="11">
        <v>665000</v>
      </c>
      <c r="I34" s="22">
        <v>260000</v>
      </c>
      <c r="J34" s="22"/>
      <c r="K34" s="22">
        <v>-454000</v>
      </c>
      <c r="L34" s="22">
        <f>H34+I34+K34</f>
        <v>471000</v>
      </c>
      <c r="M34" s="10">
        <v>1735000</v>
      </c>
    </row>
    <row r="35" spans="1:13" ht="47.25">
      <c r="A35" s="9" t="s">
        <v>109</v>
      </c>
      <c r="B35" s="17" t="s">
        <v>26</v>
      </c>
      <c r="C35" s="10"/>
      <c r="D35" s="11"/>
      <c r="E35" s="11"/>
      <c r="F35" s="11"/>
      <c r="G35" s="11"/>
      <c r="H35" s="11"/>
      <c r="I35" s="11"/>
      <c r="J35" s="11"/>
      <c r="K35" s="11">
        <v>4000</v>
      </c>
      <c r="L35" s="11">
        <f t="shared" si="0"/>
        <v>4000</v>
      </c>
      <c r="M35" s="10"/>
    </row>
    <row r="36" spans="1:13" ht="31.5">
      <c r="A36" s="19" t="s">
        <v>27</v>
      </c>
      <c r="B36" s="20" t="s">
        <v>9</v>
      </c>
      <c r="C36" s="21">
        <f>C38</f>
        <v>12331000</v>
      </c>
      <c r="D36" s="21"/>
      <c r="E36" s="21"/>
      <c r="F36" s="21"/>
      <c r="G36" s="21"/>
      <c r="H36" s="21">
        <f>H38</f>
        <v>2000</v>
      </c>
      <c r="I36" s="21">
        <f>I38</f>
        <v>1600</v>
      </c>
      <c r="J36" s="21"/>
      <c r="K36" s="21">
        <f>K38</f>
        <v>1050200</v>
      </c>
      <c r="L36" s="21">
        <f>H36+I36+K36</f>
        <v>1053800</v>
      </c>
      <c r="M36" s="21">
        <f>M38</f>
        <v>13384800</v>
      </c>
    </row>
    <row r="37" spans="1:13" ht="31.5">
      <c r="A37" s="9" t="s">
        <v>56</v>
      </c>
      <c r="B37" s="16" t="s">
        <v>57</v>
      </c>
      <c r="C37" s="10"/>
      <c r="D37" s="10"/>
      <c r="E37" s="10"/>
      <c r="F37" s="10"/>
      <c r="G37" s="10"/>
      <c r="H37" s="10"/>
      <c r="I37" s="10"/>
      <c r="J37" s="10"/>
      <c r="K37" s="21">
        <f>K39</f>
        <v>1050000</v>
      </c>
      <c r="L37" s="10">
        <f>K37</f>
        <v>1050000</v>
      </c>
      <c r="M37" s="10"/>
    </row>
    <row r="38" spans="1:13" ht="85.5" customHeight="1">
      <c r="A38" s="9" t="s">
        <v>28</v>
      </c>
      <c r="B38" s="16" t="s">
        <v>29</v>
      </c>
      <c r="C38" s="10">
        <f>C39+C40+C41+C42</f>
        <v>12331000</v>
      </c>
      <c r="D38" s="10"/>
      <c r="E38" s="10"/>
      <c r="F38" s="10"/>
      <c r="G38" s="10"/>
      <c r="H38" s="10">
        <f>H39+H40+H41+H42</f>
        <v>2000</v>
      </c>
      <c r="I38" s="10">
        <f>I39+I40+I41+I42</f>
        <v>1600</v>
      </c>
      <c r="J38" s="10"/>
      <c r="K38" s="10">
        <f>K39+K40+K41+K42</f>
        <v>1050200</v>
      </c>
      <c r="L38" s="10">
        <f>H38+I38+K38</f>
        <v>1053800</v>
      </c>
      <c r="M38" s="10">
        <f>M39+M40+M41+M42</f>
        <v>13384800</v>
      </c>
    </row>
    <row r="39" spans="1:13" ht="78" customHeight="1">
      <c r="A39" s="12" t="s">
        <v>58</v>
      </c>
      <c r="B39" s="17" t="s">
        <v>59</v>
      </c>
      <c r="C39" s="10">
        <v>9125000</v>
      </c>
      <c r="D39" s="11"/>
      <c r="E39" s="11"/>
      <c r="F39" s="11"/>
      <c r="G39" s="11"/>
      <c r="H39" s="11"/>
      <c r="I39" s="11"/>
      <c r="J39" s="11"/>
      <c r="K39" s="11">
        <v>1050000</v>
      </c>
      <c r="L39" s="11">
        <f>K39</f>
        <v>1050000</v>
      </c>
      <c r="M39" s="78">
        <v>10175000</v>
      </c>
    </row>
    <row r="40" spans="1:13" ht="63">
      <c r="A40" s="12" t="s">
        <v>60</v>
      </c>
      <c r="B40" s="17" t="s">
        <v>51</v>
      </c>
      <c r="C40" s="10">
        <v>150000</v>
      </c>
      <c r="D40" s="11"/>
      <c r="E40" s="11"/>
      <c r="F40" s="11"/>
      <c r="G40" s="11"/>
      <c r="H40" s="11"/>
      <c r="I40" s="11"/>
      <c r="J40" s="11"/>
      <c r="K40" s="11"/>
      <c r="L40" s="11">
        <f>I40+K40</f>
        <v>0</v>
      </c>
      <c r="M40" s="10">
        <v>150000</v>
      </c>
    </row>
    <row r="41" spans="1:13" ht="52.5" customHeight="1">
      <c r="A41" s="12" t="s">
        <v>61</v>
      </c>
      <c r="B41" s="17" t="s">
        <v>62</v>
      </c>
      <c r="C41" s="10">
        <v>3056000</v>
      </c>
      <c r="D41" s="11"/>
      <c r="E41" s="11"/>
      <c r="F41" s="11"/>
      <c r="G41" s="11"/>
      <c r="H41" s="11"/>
      <c r="I41" s="11"/>
      <c r="J41" s="11"/>
      <c r="K41" s="11"/>
      <c r="L41" s="11">
        <f aca="true" t="shared" si="1" ref="L41:L49">K41</f>
        <v>0</v>
      </c>
      <c r="M41" s="10">
        <v>3056000</v>
      </c>
    </row>
    <row r="42" spans="1:13" ht="52.5" customHeight="1">
      <c r="A42" s="12" t="s">
        <v>63</v>
      </c>
      <c r="B42" s="17" t="s">
        <v>64</v>
      </c>
      <c r="C42" s="10"/>
      <c r="D42" s="11"/>
      <c r="E42" s="11"/>
      <c r="F42" s="11"/>
      <c r="G42" s="11"/>
      <c r="H42" s="11">
        <v>2000</v>
      </c>
      <c r="I42" s="11">
        <v>1600</v>
      </c>
      <c r="J42" s="11"/>
      <c r="K42" s="11">
        <v>200</v>
      </c>
      <c r="L42" s="11">
        <f>H42+I42+K42</f>
        <v>3800</v>
      </c>
      <c r="M42" s="10">
        <v>3800</v>
      </c>
    </row>
    <row r="43" spans="1:13" ht="18">
      <c r="A43" s="19" t="s">
        <v>30</v>
      </c>
      <c r="B43" s="20" t="s">
        <v>8</v>
      </c>
      <c r="C43" s="21">
        <f>C44+C45+C46</f>
        <v>645000</v>
      </c>
      <c r="D43" s="21"/>
      <c r="E43" s="21"/>
      <c r="F43" s="21">
        <f>F44+F45+F46</f>
        <v>800000</v>
      </c>
      <c r="G43" s="21"/>
      <c r="H43" s="21">
        <f>H44+H45+H46</f>
        <v>0</v>
      </c>
      <c r="I43" s="21">
        <f>I44+I45+I46</f>
        <v>70000</v>
      </c>
      <c r="J43" s="21"/>
      <c r="K43" s="21">
        <f>K44+K45+K46</f>
        <v>-70000</v>
      </c>
      <c r="L43" s="21">
        <f>F43+I43+K43</f>
        <v>800000</v>
      </c>
      <c r="M43" s="21">
        <f>M44+M45+M46</f>
        <v>1445000</v>
      </c>
    </row>
    <row r="44" spans="1:13" ht="34.5" customHeight="1">
      <c r="A44" s="9" t="s">
        <v>114</v>
      </c>
      <c r="B44" s="53" t="s">
        <v>115</v>
      </c>
      <c r="C44" s="10">
        <v>45000</v>
      </c>
      <c r="D44" s="11"/>
      <c r="E44" s="11"/>
      <c r="F44" s="11"/>
      <c r="G44" s="11"/>
      <c r="H44" s="11"/>
      <c r="I44" s="11"/>
      <c r="J44" s="11"/>
      <c r="K44" s="11">
        <v>-34000</v>
      </c>
      <c r="L44" s="11">
        <f t="shared" si="1"/>
        <v>-34000</v>
      </c>
      <c r="M44" s="10">
        <v>11000</v>
      </c>
    </row>
    <row r="45" spans="1:13" ht="18">
      <c r="A45" s="52" t="s">
        <v>112</v>
      </c>
      <c r="B45" s="51" t="s">
        <v>110</v>
      </c>
      <c r="C45" s="10">
        <v>450000</v>
      </c>
      <c r="D45" s="11"/>
      <c r="E45" s="11"/>
      <c r="F45" s="11">
        <v>800000</v>
      </c>
      <c r="G45" s="11"/>
      <c r="H45" s="10"/>
      <c r="I45" s="11">
        <v>70000</v>
      </c>
      <c r="J45" s="11"/>
      <c r="K45" s="11">
        <v>114000</v>
      </c>
      <c r="L45" s="11">
        <f>F45+I45+K45</f>
        <v>984000</v>
      </c>
      <c r="M45" s="10">
        <v>1434000</v>
      </c>
    </row>
    <row r="46" spans="1:13" ht="18">
      <c r="A46" s="52" t="s">
        <v>113</v>
      </c>
      <c r="B46" s="51" t="s">
        <v>111</v>
      </c>
      <c r="C46" s="10">
        <v>150000</v>
      </c>
      <c r="D46" s="11"/>
      <c r="E46" s="11"/>
      <c r="F46" s="11"/>
      <c r="G46" s="11"/>
      <c r="H46" s="11"/>
      <c r="I46" s="11"/>
      <c r="J46" s="11"/>
      <c r="K46" s="11">
        <v>-150000</v>
      </c>
      <c r="L46" s="11">
        <f t="shared" si="1"/>
        <v>-150000</v>
      </c>
      <c r="M46" s="10"/>
    </row>
    <row r="47" spans="1:13" ht="31.5">
      <c r="A47" s="19" t="s">
        <v>31</v>
      </c>
      <c r="B47" s="20" t="s">
        <v>32</v>
      </c>
      <c r="C47" s="21">
        <f>C48</f>
        <v>402684.05</v>
      </c>
      <c r="D47" s="21"/>
      <c r="E47" s="21"/>
      <c r="F47" s="21"/>
      <c r="G47" s="21"/>
      <c r="H47" s="21"/>
      <c r="I47" s="21"/>
      <c r="J47" s="21"/>
      <c r="K47" s="21">
        <f>K48</f>
        <v>39500</v>
      </c>
      <c r="L47" s="21">
        <f t="shared" si="1"/>
        <v>39500</v>
      </c>
      <c r="M47" s="21">
        <f>M48</f>
        <v>442184.05</v>
      </c>
    </row>
    <row r="48" spans="1:13" ht="18">
      <c r="A48" s="9" t="s">
        <v>33</v>
      </c>
      <c r="B48" s="16" t="s">
        <v>34</v>
      </c>
      <c r="C48" s="10">
        <f>C50</f>
        <v>402684.05</v>
      </c>
      <c r="D48" s="10"/>
      <c r="E48" s="10"/>
      <c r="F48" s="10"/>
      <c r="G48" s="10"/>
      <c r="H48" s="10"/>
      <c r="I48" s="10"/>
      <c r="J48" s="10"/>
      <c r="K48" s="10">
        <f>K49+K50</f>
        <v>39500</v>
      </c>
      <c r="L48" s="10">
        <f t="shared" si="1"/>
        <v>39500</v>
      </c>
      <c r="M48" s="10">
        <f>M49+M50</f>
        <v>442184.05</v>
      </c>
    </row>
    <row r="49" spans="1:13" ht="36.75" customHeight="1">
      <c r="A49" s="9" t="s">
        <v>160</v>
      </c>
      <c r="B49" s="16" t="s">
        <v>161</v>
      </c>
      <c r="C49" s="10"/>
      <c r="D49" s="11"/>
      <c r="E49" s="11"/>
      <c r="F49" s="11"/>
      <c r="G49" s="11"/>
      <c r="H49" s="11"/>
      <c r="I49" s="11"/>
      <c r="J49" s="11"/>
      <c r="K49" s="11">
        <v>290000</v>
      </c>
      <c r="L49" s="11">
        <f t="shared" si="1"/>
        <v>290000</v>
      </c>
      <c r="M49" s="10">
        <v>290000</v>
      </c>
    </row>
    <row r="50" spans="1:13" ht="31.5" customHeight="1">
      <c r="A50" s="9" t="s">
        <v>65</v>
      </c>
      <c r="B50" s="17" t="s">
        <v>162</v>
      </c>
      <c r="C50" s="10">
        <v>402684.05</v>
      </c>
      <c r="D50" s="21"/>
      <c r="E50" s="21"/>
      <c r="F50" s="21"/>
      <c r="G50" s="21"/>
      <c r="H50" s="21"/>
      <c r="I50" s="21"/>
      <c r="J50" s="21"/>
      <c r="K50" s="21">
        <v>-250500</v>
      </c>
      <c r="L50" s="21">
        <f>H50+I50+K50</f>
        <v>-250500</v>
      </c>
      <c r="M50" s="10">
        <v>152184.05</v>
      </c>
    </row>
    <row r="51" spans="1:13" ht="76.5" customHeight="1">
      <c r="A51" s="19" t="s">
        <v>35</v>
      </c>
      <c r="B51" s="20" t="s">
        <v>7</v>
      </c>
      <c r="C51" s="21">
        <f>C52+C54+C55</f>
        <v>1700000</v>
      </c>
      <c r="D51" s="10"/>
      <c r="E51" s="10"/>
      <c r="F51" s="10"/>
      <c r="G51" s="10"/>
      <c r="H51" s="21">
        <f>H52+H54+H55</f>
        <v>33000</v>
      </c>
      <c r="I51" s="21">
        <f>I52+I54+I55</f>
        <v>343000</v>
      </c>
      <c r="J51" s="10"/>
      <c r="K51" s="21">
        <f>K52+K54+K55</f>
        <v>-245000</v>
      </c>
      <c r="L51" s="10">
        <f>H51+I51+K51</f>
        <v>131000</v>
      </c>
      <c r="M51" s="21">
        <f>M52+M54+M55</f>
        <v>1831000</v>
      </c>
    </row>
    <row r="52" spans="1:13" ht="63">
      <c r="A52" s="9" t="s">
        <v>36</v>
      </c>
      <c r="B52" s="17" t="s">
        <v>67</v>
      </c>
      <c r="C52" s="10">
        <f>C53</f>
        <v>1500000</v>
      </c>
      <c r="D52" s="11"/>
      <c r="E52" s="11"/>
      <c r="F52" s="11"/>
      <c r="G52" s="11"/>
      <c r="H52" s="11"/>
      <c r="I52" s="11"/>
      <c r="J52" s="11"/>
      <c r="K52" s="10">
        <f>K53</f>
        <v>-316000</v>
      </c>
      <c r="L52" s="11">
        <f>K52</f>
        <v>-316000</v>
      </c>
      <c r="M52" s="10">
        <f>M53</f>
        <v>1184000</v>
      </c>
    </row>
    <row r="53" spans="1:13" ht="78.75">
      <c r="A53" s="9" t="s">
        <v>68</v>
      </c>
      <c r="B53" s="17" t="s">
        <v>66</v>
      </c>
      <c r="C53" s="10">
        <v>1500000</v>
      </c>
      <c r="D53" s="11"/>
      <c r="E53" s="11"/>
      <c r="F53" s="11"/>
      <c r="G53" s="11"/>
      <c r="H53" s="11"/>
      <c r="I53" s="11"/>
      <c r="J53" s="11"/>
      <c r="K53" s="11">
        <v>-316000</v>
      </c>
      <c r="L53" s="11">
        <f>I53+K53</f>
        <v>-316000</v>
      </c>
      <c r="M53" s="10">
        <v>1184000</v>
      </c>
    </row>
    <row r="54" spans="1:13" ht="47.25">
      <c r="A54" s="9" t="s">
        <v>69</v>
      </c>
      <c r="B54" s="17" t="s">
        <v>70</v>
      </c>
      <c r="C54" s="10">
        <v>200000</v>
      </c>
      <c r="D54" s="10"/>
      <c r="E54" s="10"/>
      <c r="F54" s="10"/>
      <c r="G54" s="10"/>
      <c r="H54" s="10"/>
      <c r="I54" s="10">
        <v>326000</v>
      </c>
      <c r="J54" s="10"/>
      <c r="K54" s="10">
        <v>71000</v>
      </c>
      <c r="L54" s="10">
        <f>I54+K54</f>
        <v>397000</v>
      </c>
      <c r="M54" s="10">
        <v>597000</v>
      </c>
    </row>
    <row r="55" spans="1:13" ht="33" customHeight="1">
      <c r="A55" s="9" t="s">
        <v>71</v>
      </c>
      <c r="B55" s="16" t="s">
        <v>163</v>
      </c>
      <c r="C55" s="10"/>
      <c r="D55" s="22"/>
      <c r="E55" s="22"/>
      <c r="F55" s="22"/>
      <c r="G55" s="22"/>
      <c r="H55" s="22">
        <v>33000</v>
      </c>
      <c r="I55" s="22">
        <v>17000</v>
      </c>
      <c r="J55" s="22"/>
      <c r="K55" s="22"/>
      <c r="L55" s="22">
        <f>H55+I55+K55</f>
        <v>50000</v>
      </c>
      <c r="M55" s="10">
        <v>50000</v>
      </c>
    </row>
    <row r="56" spans="1:13" ht="53.25" customHeight="1">
      <c r="A56" s="19" t="s">
        <v>37</v>
      </c>
      <c r="B56" s="20" t="s">
        <v>5</v>
      </c>
      <c r="C56" s="22">
        <f>C59+C62+C63+C65</f>
        <v>400000</v>
      </c>
      <c r="D56" s="22"/>
      <c r="E56" s="22"/>
      <c r="F56" s="22">
        <f>F59+F62+F63+F65</f>
        <v>500000</v>
      </c>
      <c r="G56" s="22"/>
      <c r="H56" s="22">
        <f>H57+H58+H60+H62+H63+H64</f>
        <v>600000</v>
      </c>
      <c r="I56" s="22">
        <f>I57+I58+I60+I62+I63+I64</f>
        <v>433000</v>
      </c>
      <c r="J56" s="22"/>
      <c r="K56" s="22">
        <f>K57+K58+K59+K60+K61+K62+K63+K64+K65</f>
        <v>70000</v>
      </c>
      <c r="L56" s="11">
        <f>F56+H56+I56+K56</f>
        <v>1603000</v>
      </c>
      <c r="M56" s="22">
        <f>M58+M59+M60+M62+M63+M64+M65+M61+M57</f>
        <v>2003000</v>
      </c>
    </row>
    <row r="57" spans="1:13" ht="53.25" customHeight="1">
      <c r="A57" s="55" t="s">
        <v>123</v>
      </c>
      <c r="B57" s="54" t="s">
        <v>116</v>
      </c>
      <c r="C57" s="21"/>
      <c r="D57" s="22"/>
      <c r="E57" s="22"/>
      <c r="F57" s="22"/>
      <c r="G57" s="22"/>
      <c r="H57" s="11"/>
      <c r="I57" s="22"/>
      <c r="J57" s="22"/>
      <c r="K57" s="22">
        <v>1000</v>
      </c>
      <c r="L57" s="11">
        <f>H57+I57+K57</f>
        <v>1000</v>
      </c>
      <c r="M57" s="21">
        <v>1000</v>
      </c>
    </row>
    <row r="58" spans="1:13" ht="53.25" customHeight="1">
      <c r="A58" s="57" t="s">
        <v>122</v>
      </c>
      <c r="B58" s="56" t="s">
        <v>117</v>
      </c>
      <c r="C58" s="21"/>
      <c r="D58" s="22"/>
      <c r="E58" s="22"/>
      <c r="F58" s="22"/>
      <c r="G58" s="22"/>
      <c r="H58" s="11">
        <v>14000</v>
      </c>
      <c r="I58" s="22"/>
      <c r="J58" s="22"/>
      <c r="K58" s="22">
        <v>7000</v>
      </c>
      <c r="L58" s="11">
        <f>H58+I58+K58</f>
        <v>21000</v>
      </c>
      <c r="M58" s="21">
        <v>20000</v>
      </c>
    </row>
    <row r="59" spans="1:13" ht="18" customHeight="1">
      <c r="A59" s="57" t="s">
        <v>164</v>
      </c>
      <c r="B59" s="56" t="s">
        <v>165</v>
      </c>
      <c r="C59" s="21">
        <v>30000</v>
      </c>
      <c r="D59" s="22"/>
      <c r="E59" s="22"/>
      <c r="F59" s="22"/>
      <c r="G59" s="22"/>
      <c r="H59" s="11"/>
      <c r="I59" s="22"/>
      <c r="J59" s="22"/>
      <c r="K59" s="22">
        <v>22000</v>
      </c>
      <c r="L59" s="11">
        <f>H59+I59+K59</f>
        <v>22000</v>
      </c>
      <c r="M59" s="21">
        <v>62000</v>
      </c>
    </row>
    <row r="60" spans="1:13" ht="53.25" customHeight="1">
      <c r="A60" s="64" t="s">
        <v>121</v>
      </c>
      <c r="B60" s="63" t="s">
        <v>119</v>
      </c>
      <c r="C60" s="21"/>
      <c r="D60" s="11"/>
      <c r="E60" s="11"/>
      <c r="F60" s="11"/>
      <c r="G60" s="22"/>
      <c r="H60" s="11">
        <v>85000</v>
      </c>
      <c r="I60" s="22"/>
      <c r="J60" s="22"/>
      <c r="K60" s="22">
        <v>2000</v>
      </c>
      <c r="L60" s="11">
        <f>H60+I60+K60</f>
        <v>87000</v>
      </c>
      <c r="M60" s="21">
        <v>77000</v>
      </c>
    </row>
    <row r="61" spans="1:13" ht="24" customHeight="1">
      <c r="A61" s="79" t="s">
        <v>166</v>
      </c>
      <c r="B61" s="63" t="s">
        <v>167</v>
      </c>
      <c r="C61" s="22"/>
      <c r="D61" s="11"/>
      <c r="E61" s="11"/>
      <c r="F61" s="11"/>
      <c r="G61" s="22"/>
      <c r="H61" s="11"/>
      <c r="I61" s="22"/>
      <c r="J61" s="22"/>
      <c r="K61" s="22">
        <v>5000</v>
      </c>
      <c r="L61" s="11">
        <f>H61+I61+K61</f>
        <v>5000</v>
      </c>
      <c r="M61" s="21">
        <v>6000</v>
      </c>
    </row>
    <row r="62" spans="1:13" ht="18.75" customHeight="1">
      <c r="A62" s="9" t="s">
        <v>120</v>
      </c>
      <c r="B62" s="88" t="s">
        <v>145</v>
      </c>
      <c r="C62" s="22">
        <v>320000</v>
      </c>
      <c r="D62" s="22"/>
      <c r="E62" s="22"/>
      <c r="F62" s="22">
        <v>485000</v>
      </c>
      <c r="G62" s="22"/>
      <c r="H62" s="11">
        <v>374500</v>
      </c>
      <c r="I62" s="22"/>
      <c r="J62" s="22"/>
      <c r="K62" s="22">
        <v>-330500</v>
      </c>
      <c r="L62" s="11">
        <f>F62+H62+K62</f>
        <v>529000</v>
      </c>
      <c r="M62" s="21">
        <v>849000</v>
      </c>
    </row>
    <row r="63" spans="1:13" ht="47.25">
      <c r="A63" s="61" t="s">
        <v>146</v>
      </c>
      <c r="B63" s="60" t="s">
        <v>118</v>
      </c>
      <c r="C63" s="10">
        <v>15000</v>
      </c>
      <c r="D63" s="21"/>
      <c r="E63" s="21"/>
      <c r="F63" s="21">
        <v>15000</v>
      </c>
      <c r="G63" s="21"/>
      <c r="H63" s="21">
        <v>40000</v>
      </c>
      <c r="I63" s="21">
        <v>15000</v>
      </c>
      <c r="J63" s="21"/>
      <c r="K63" s="21">
        <v>45000</v>
      </c>
      <c r="L63" s="21">
        <f>F63+H63+I63+K63</f>
        <v>115000</v>
      </c>
      <c r="M63" s="10">
        <v>130000</v>
      </c>
    </row>
    <row r="64" spans="1:13" ht="63">
      <c r="A64" s="59" t="s">
        <v>168</v>
      </c>
      <c r="B64" s="58" t="s">
        <v>179</v>
      </c>
      <c r="C64" s="10"/>
      <c r="D64" s="11"/>
      <c r="E64" s="11"/>
      <c r="F64" s="11"/>
      <c r="G64" s="11"/>
      <c r="H64" s="11">
        <v>86500</v>
      </c>
      <c r="I64" s="11">
        <v>418000</v>
      </c>
      <c r="J64" s="11"/>
      <c r="K64" s="11">
        <v>334500</v>
      </c>
      <c r="L64" s="11">
        <f>H64+I64+K64</f>
        <v>839000</v>
      </c>
      <c r="M64" s="10">
        <v>839000</v>
      </c>
    </row>
    <row r="65" spans="1:13" ht="63">
      <c r="A65" s="59" t="s">
        <v>169</v>
      </c>
      <c r="B65" s="58" t="s">
        <v>180</v>
      </c>
      <c r="C65" s="21">
        <v>35000</v>
      </c>
      <c r="D65" s="21"/>
      <c r="E65" s="21"/>
      <c r="F65" s="21"/>
      <c r="G65" s="21"/>
      <c r="H65" s="21"/>
      <c r="I65" s="21"/>
      <c r="J65" s="21"/>
      <c r="K65" s="21">
        <v>-16000</v>
      </c>
      <c r="L65" s="21">
        <f>G65+H65+I65+J65+K65</f>
        <v>-16000</v>
      </c>
      <c r="M65" s="21">
        <v>19000</v>
      </c>
    </row>
    <row r="66" spans="1:13" ht="18">
      <c r="A66" s="19" t="s">
        <v>38</v>
      </c>
      <c r="B66" s="20" t="s">
        <v>10</v>
      </c>
      <c r="C66" s="21">
        <f>C68</f>
        <v>430000</v>
      </c>
      <c r="D66" s="10"/>
      <c r="E66" s="10"/>
      <c r="F66" s="10"/>
      <c r="G66" s="10"/>
      <c r="H66" s="10"/>
      <c r="I66" s="10"/>
      <c r="J66" s="10"/>
      <c r="K66" s="21">
        <f>K68</f>
        <v>-178000</v>
      </c>
      <c r="L66" s="10">
        <f>G66+H66+I66+J66+K66</f>
        <v>-178000</v>
      </c>
      <c r="M66" s="21">
        <f>M68</f>
        <v>252000</v>
      </c>
    </row>
    <row r="67" spans="1:13" ht="18">
      <c r="A67" s="9" t="s">
        <v>170</v>
      </c>
      <c r="B67" s="20" t="s">
        <v>171</v>
      </c>
      <c r="C67" s="21"/>
      <c r="D67" s="10"/>
      <c r="E67" s="10"/>
      <c r="F67" s="10"/>
      <c r="G67" s="10"/>
      <c r="H67" s="10"/>
      <c r="I67" s="10"/>
      <c r="J67" s="10"/>
      <c r="K67" s="10"/>
      <c r="L67" s="10">
        <f>G67+H67+I67+J67+K67</f>
        <v>0</v>
      </c>
      <c r="M67" s="21"/>
    </row>
    <row r="68" spans="1:13" ht="18">
      <c r="A68" s="9" t="s">
        <v>52</v>
      </c>
      <c r="B68" s="17" t="s">
        <v>172</v>
      </c>
      <c r="C68" s="10">
        <v>430000</v>
      </c>
      <c r="D68" s="11"/>
      <c r="E68" s="11"/>
      <c r="F68" s="11"/>
      <c r="G68" s="11"/>
      <c r="H68" s="11"/>
      <c r="I68" s="11"/>
      <c r="J68" s="11"/>
      <c r="K68" s="11">
        <v>-178000</v>
      </c>
      <c r="L68" s="11">
        <f>G68+H68+I68+J68+K68</f>
        <v>-178000</v>
      </c>
      <c r="M68" s="10">
        <v>252000</v>
      </c>
    </row>
    <row r="69" spans="1:13" ht="18">
      <c r="A69" s="19" t="s">
        <v>39</v>
      </c>
      <c r="B69" s="20" t="s">
        <v>6</v>
      </c>
      <c r="C69" s="21">
        <f aca="true" t="shared" si="2" ref="C69:K69">C70</f>
        <v>258260470</v>
      </c>
      <c r="D69" s="21">
        <f t="shared" si="2"/>
        <v>8865208.56</v>
      </c>
      <c r="E69" s="21">
        <f t="shared" si="2"/>
        <v>1762879.09</v>
      </c>
      <c r="F69" s="21">
        <f t="shared" si="2"/>
        <v>217340.01</v>
      </c>
      <c r="G69" s="21">
        <f t="shared" si="2"/>
        <v>2884717.15</v>
      </c>
      <c r="H69" s="21">
        <f t="shared" si="2"/>
        <v>-15000.01</v>
      </c>
      <c r="I69" s="21">
        <f t="shared" si="2"/>
        <v>7293630</v>
      </c>
      <c r="J69" s="21">
        <f t="shared" si="2"/>
        <v>-3177069.6799999997</v>
      </c>
      <c r="K69" s="21">
        <f t="shared" si="2"/>
        <v>87262144.11999999</v>
      </c>
      <c r="L69" s="11">
        <f>D69+E69+F69+G69+H69+I69+J69+K69</f>
        <v>105093849.24</v>
      </c>
      <c r="M69" s="21">
        <f>M70</f>
        <v>363354319.24</v>
      </c>
    </row>
    <row r="70" spans="1:13" ht="31.5">
      <c r="A70" s="9" t="s">
        <v>40</v>
      </c>
      <c r="B70" s="16" t="s">
        <v>41</v>
      </c>
      <c r="C70" s="10">
        <f aca="true" t="shared" si="3" ref="C70:K70">C71+C74+C80+C92</f>
        <v>258260470</v>
      </c>
      <c r="D70" s="10">
        <f t="shared" si="3"/>
        <v>8865208.56</v>
      </c>
      <c r="E70" s="10">
        <f t="shared" si="3"/>
        <v>1762879.09</v>
      </c>
      <c r="F70" s="10">
        <f t="shared" si="3"/>
        <v>217340.01</v>
      </c>
      <c r="G70" s="10">
        <f t="shared" si="3"/>
        <v>2884717.15</v>
      </c>
      <c r="H70" s="10">
        <f t="shared" si="3"/>
        <v>-15000.01</v>
      </c>
      <c r="I70" s="10">
        <f t="shared" si="3"/>
        <v>7293630</v>
      </c>
      <c r="J70" s="10">
        <f t="shared" si="3"/>
        <v>-3177069.6799999997</v>
      </c>
      <c r="K70" s="10">
        <f t="shared" si="3"/>
        <v>87262144.11999999</v>
      </c>
      <c r="L70" s="11">
        <f>D70+E70+F70+G70+H70+I70+J70+K70</f>
        <v>105093849.24</v>
      </c>
      <c r="M70" s="10">
        <f>M71+M74+M80+M92</f>
        <v>363354319.24</v>
      </c>
    </row>
    <row r="71" spans="1:13" ht="18">
      <c r="A71" s="9" t="s">
        <v>42</v>
      </c>
      <c r="B71" s="16" t="s">
        <v>43</v>
      </c>
      <c r="C71" s="10">
        <f>C73</f>
        <v>24545000</v>
      </c>
      <c r="D71" s="11"/>
      <c r="E71" s="11"/>
      <c r="F71" s="11"/>
      <c r="G71" s="11"/>
      <c r="H71" s="11"/>
      <c r="I71" s="10">
        <f>I72+I73</f>
        <v>2250200</v>
      </c>
      <c r="J71" s="11"/>
      <c r="K71" s="10">
        <f>K72+K73</f>
        <v>5370800.41</v>
      </c>
      <c r="L71" s="11">
        <f>I71+K71</f>
        <v>7621000.41</v>
      </c>
      <c r="M71" s="10">
        <f>M72+M73</f>
        <v>32166000.41</v>
      </c>
    </row>
    <row r="72" spans="1:13" ht="31.5">
      <c r="A72" s="13" t="s">
        <v>72</v>
      </c>
      <c r="B72" s="16" t="s">
        <v>181</v>
      </c>
      <c r="C72" s="10"/>
      <c r="D72" s="11"/>
      <c r="E72" s="11"/>
      <c r="F72" s="11"/>
      <c r="G72" s="11"/>
      <c r="H72" s="11"/>
      <c r="I72" s="11">
        <v>2250200</v>
      </c>
      <c r="J72" s="11"/>
      <c r="K72" s="11">
        <v>1788690</v>
      </c>
      <c r="L72" s="11">
        <f>I72+K72</f>
        <v>4038890</v>
      </c>
      <c r="M72" s="11">
        <v>4038890</v>
      </c>
    </row>
    <row r="73" spans="1:13" ht="36.75" customHeight="1">
      <c r="A73" s="13" t="s">
        <v>73</v>
      </c>
      <c r="B73" s="16" t="s">
        <v>74</v>
      </c>
      <c r="C73" s="10">
        <v>24545000</v>
      </c>
      <c r="D73" s="11"/>
      <c r="E73" s="11"/>
      <c r="F73" s="11"/>
      <c r="G73" s="11"/>
      <c r="H73" s="11"/>
      <c r="I73" s="11"/>
      <c r="J73" s="11"/>
      <c r="K73" s="11">
        <v>3582110.41</v>
      </c>
      <c r="L73" s="11">
        <f>G73+K73</f>
        <v>3582110.41</v>
      </c>
      <c r="M73" s="10">
        <v>28127110.41</v>
      </c>
    </row>
    <row r="74" spans="1:13" ht="31.5" customHeight="1">
      <c r="A74" s="9" t="s">
        <v>44</v>
      </c>
      <c r="B74" s="16" t="s">
        <v>45</v>
      </c>
      <c r="C74" s="10">
        <f>C75+C76+C78</f>
        <v>28584707.76</v>
      </c>
      <c r="D74" s="10">
        <f>D75+D76+D78+D77+D79</f>
        <v>9979172.97</v>
      </c>
      <c r="E74" s="10">
        <f>E75+E76+E78+E77+E79</f>
        <v>1258583.75</v>
      </c>
      <c r="F74" s="10">
        <f>F75+F76+F78+F77+F79</f>
        <v>0.09</v>
      </c>
      <c r="G74" s="10">
        <f>G75+G76+G78</f>
        <v>2931784.25</v>
      </c>
      <c r="H74" s="10">
        <f>H75+H76+H78</f>
        <v>-15000.01</v>
      </c>
      <c r="I74" s="11"/>
      <c r="J74" s="10">
        <f>J75+J76+J78</f>
        <v>-4695.11</v>
      </c>
      <c r="K74" s="10">
        <f>K76+K77</f>
        <v>83626216.33</v>
      </c>
      <c r="L74" s="11">
        <f>D74+E74+G74+F74+H74+J74+K74</f>
        <v>97776062.27</v>
      </c>
      <c r="M74" s="11">
        <f>M75+M76+M78+M77+M79</f>
        <v>126360770.02999999</v>
      </c>
    </row>
    <row r="75" spans="1:13" ht="33.75" customHeight="1">
      <c r="A75" s="9" t="s">
        <v>147</v>
      </c>
      <c r="B75" s="16" t="s">
        <v>156</v>
      </c>
      <c r="C75" s="10">
        <v>1639363.23</v>
      </c>
      <c r="D75" s="11">
        <v>-942363.23</v>
      </c>
      <c r="E75" s="11"/>
      <c r="F75" s="11"/>
      <c r="G75" s="11"/>
      <c r="H75" s="11"/>
      <c r="I75" s="11"/>
      <c r="J75" s="11"/>
      <c r="K75" s="11"/>
      <c r="L75" s="11">
        <f>D75</f>
        <v>-942363.23</v>
      </c>
      <c r="M75" s="11">
        <v>697000</v>
      </c>
    </row>
    <row r="76" spans="1:13" ht="18">
      <c r="A76" s="9" t="s">
        <v>124</v>
      </c>
      <c r="B76" s="16" t="s">
        <v>125</v>
      </c>
      <c r="C76" s="10">
        <v>26945344.53</v>
      </c>
      <c r="D76" s="11">
        <v>5018889.2</v>
      </c>
      <c r="E76" s="11">
        <v>-15329.85</v>
      </c>
      <c r="F76" s="11"/>
      <c r="G76" s="11">
        <v>2931784.25</v>
      </c>
      <c r="H76" s="11">
        <v>-15000.01</v>
      </c>
      <c r="I76" s="11"/>
      <c r="J76" s="11">
        <v>-4695.11</v>
      </c>
      <c r="K76" s="11">
        <v>81705815.76</v>
      </c>
      <c r="L76" s="11">
        <f>D76+E76+G76+H76+J76+K76</f>
        <v>89621464.24000001</v>
      </c>
      <c r="M76" s="11">
        <v>116566808.77</v>
      </c>
    </row>
    <row r="77" spans="1:13" ht="63">
      <c r="A77" s="42" t="s">
        <v>140</v>
      </c>
      <c r="B77" s="65" t="s">
        <v>129</v>
      </c>
      <c r="C77" s="10"/>
      <c r="D77" s="11">
        <v>4361285.45</v>
      </c>
      <c r="E77" s="11"/>
      <c r="F77" s="11"/>
      <c r="G77" s="11"/>
      <c r="H77" s="11"/>
      <c r="I77" s="11"/>
      <c r="J77" s="11"/>
      <c r="K77" s="11">
        <v>1920400.57</v>
      </c>
      <c r="L77" s="11">
        <f>D77+K77</f>
        <v>6281686.0200000005</v>
      </c>
      <c r="M77" s="11">
        <v>6281686.02</v>
      </c>
    </row>
    <row r="78" spans="1:13" ht="33" customHeight="1">
      <c r="A78" s="42" t="s">
        <v>157</v>
      </c>
      <c r="B78" s="65" t="s">
        <v>173</v>
      </c>
      <c r="C78" s="11"/>
      <c r="D78" s="11"/>
      <c r="E78" s="11">
        <v>1273913.6</v>
      </c>
      <c r="F78" s="11">
        <v>0.09</v>
      </c>
      <c r="G78" s="11"/>
      <c r="H78" s="11"/>
      <c r="I78" s="11"/>
      <c r="J78" s="11"/>
      <c r="K78" s="11"/>
      <c r="L78" s="11">
        <f>E78+F78</f>
        <v>1273913.6900000002</v>
      </c>
      <c r="M78" s="11">
        <v>1273913.69</v>
      </c>
    </row>
    <row r="79" spans="1:13" ht="56.25" customHeight="1">
      <c r="A79" s="66" t="s">
        <v>126</v>
      </c>
      <c r="B79" s="65" t="s">
        <v>129</v>
      </c>
      <c r="C79" s="10"/>
      <c r="D79" s="11">
        <v>1541361.55</v>
      </c>
      <c r="E79" s="11"/>
      <c r="F79" s="11"/>
      <c r="G79" s="11"/>
      <c r="H79" s="11"/>
      <c r="I79" s="11"/>
      <c r="J79" s="11"/>
      <c r="K79" s="11"/>
      <c r="L79" s="11">
        <f>D79</f>
        <v>1541361.55</v>
      </c>
      <c r="M79" s="11">
        <v>1541361.55</v>
      </c>
    </row>
    <row r="80" spans="1:13" ht="40.5" customHeight="1">
      <c r="A80" s="9" t="s">
        <v>46</v>
      </c>
      <c r="B80" s="16" t="s">
        <v>47</v>
      </c>
      <c r="C80" s="10">
        <f>C81+C82+C83+C84+C85+C86+C87+C88+C89+C90+C91</f>
        <v>193781762.24</v>
      </c>
      <c r="D80" s="10">
        <f>D81+D82+D83+D84+D85+D86+D87+D88+D89+D90+D91</f>
        <v>-1113964.41</v>
      </c>
      <c r="E80" s="10">
        <f>E81+E82+E83+E84+E85+E86+E87+E88+E89+E90+E91</f>
        <v>504295.34</v>
      </c>
      <c r="F80" s="10">
        <f>F81+F82+F83+F84+F85+F86+F87+F88+F89+F90+F91</f>
        <v>217339.92</v>
      </c>
      <c r="G80" s="10">
        <f>G81+G82+G83+G84+G85+G86+G87+G88+G89+G90+G91</f>
        <v>-47067.1</v>
      </c>
      <c r="H80" s="11"/>
      <c r="I80" s="10">
        <f>I81+I82+I83+I84+I85+I86+I87+I88+I89+I90+I91</f>
        <v>5043430</v>
      </c>
      <c r="J80" s="10">
        <f>J81+J82+J83+J84+J85+J86+J87+J88+J89+J90+J91</f>
        <v>-3172374.57</v>
      </c>
      <c r="K80" s="10">
        <f>K81+K82+K83+K84+K85+K86+K87+K88+K89+K90+K91</f>
        <v>-1734872.62</v>
      </c>
      <c r="L80" s="11">
        <f>D80+E80+F80+G80+I80+J80+K80</f>
        <v>-303213.43999999994</v>
      </c>
      <c r="M80" s="11">
        <f>M81+M82+M83+M84+M85+M86+M87+M88+M89+M90+M91</f>
        <v>193478548.8</v>
      </c>
    </row>
    <row r="81" spans="1:13" ht="34.5" customHeight="1">
      <c r="A81" s="70" t="s">
        <v>139</v>
      </c>
      <c r="B81" s="73" t="s">
        <v>135</v>
      </c>
      <c r="C81" s="10">
        <v>166576394</v>
      </c>
      <c r="D81" s="10"/>
      <c r="E81" s="10">
        <v>504295.34</v>
      </c>
      <c r="F81" s="11">
        <v>217339.92</v>
      </c>
      <c r="G81" s="11">
        <v>-1810.27</v>
      </c>
      <c r="H81" s="11"/>
      <c r="I81" s="11">
        <v>4982065</v>
      </c>
      <c r="J81" s="11">
        <v>-2174677.57</v>
      </c>
      <c r="K81" s="11">
        <v>-1740536.62</v>
      </c>
      <c r="L81" s="11">
        <f>E81+F81+G81+I81+J81+K81</f>
        <v>1786675.8000000003</v>
      </c>
      <c r="M81" s="10">
        <v>168363069.8</v>
      </c>
    </row>
    <row r="82" spans="1:13" ht="33.75" customHeight="1">
      <c r="A82" s="75" t="s">
        <v>141</v>
      </c>
      <c r="B82" s="74" t="s">
        <v>142</v>
      </c>
      <c r="C82" s="10">
        <v>2312644</v>
      </c>
      <c r="D82" s="11"/>
      <c r="E82" s="11"/>
      <c r="F82" s="11"/>
      <c r="G82" s="11"/>
      <c r="H82" s="11"/>
      <c r="I82" s="11"/>
      <c r="J82" s="11">
        <v>-801809</v>
      </c>
      <c r="K82" s="11"/>
      <c r="L82" s="11">
        <f>J82</f>
        <v>-801809</v>
      </c>
      <c r="M82" s="11">
        <v>1510835</v>
      </c>
    </row>
    <row r="83" spans="1:13" ht="27" customHeight="1">
      <c r="A83" s="75" t="s">
        <v>148</v>
      </c>
      <c r="B83" s="74" t="s">
        <v>153</v>
      </c>
      <c r="C83" s="10">
        <v>1037742</v>
      </c>
      <c r="D83" s="11"/>
      <c r="E83" s="11"/>
      <c r="F83" s="11"/>
      <c r="G83" s="11"/>
      <c r="H83" s="11"/>
      <c r="I83" s="11"/>
      <c r="J83" s="11">
        <v>62640</v>
      </c>
      <c r="K83" s="11"/>
      <c r="L83" s="11">
        <f>H83+I83+J83+K83</f>
        <v>62640</v>
      </c>
      <c r="M83" s="10">
        <v>1100382</v>
      </c>
    </row>
    <row r="84" spans="1:13" ht="27" customHeight="1">
      <c r="A84" s="75" t="s">
        <v>149</v>
      </c>
      <c r="B84" s="74" t="s">
        <v>154</v>
      </c>
      <c r="C84" s="10">
        <v>131468</v>
      </c>
      <c r="D84" s="11"/>
      <c r="E84" s="11"/>
      <c r="F84" s="11"/>
      <c r="G84" s="11"/>
      <c r="H84" s="11"/>
      <c r="I84" s="11"/>
      <c r="J84" s="11"/>
      <c r="K84" s="11"/>
      <c r="L84" s="11"/>
      <c r="M84" s="10">
        <v>131468</v>
      </c>
    </row>
    <row r="85" spans="1:13" ht="31.5">
      <c r="A85" s="77" t="s">
        <v>144</v>
      </c>
      <c r="B85" s="76" t="s">
        <v>143</v>
      </c>
      <c r="C85" s="10">
        <v>1113964.41</v>
      </c>
      <c r="D85" s="11">
        <v>-1113964.41</v>
      </c>
      <c r="E85" s="11"/>
      <c r="F85" s="11"/>
      <c r="G85" s="11"/>
      <c r="H85" s="11"/>
      <c r="I85" s="11"/>
      <c r="J85" s="11"/>
      <c r="K85" s="11"/>
      <c r="L85" s="11">
        <f>D85</f>
        <v>-1113964.41</v>
      </c>
      <c r="M85" s="11"/>
    </row>
    <row r="86" spans="1:13" ht="18">
      <c r="A86" s="77" t="s">
        <v>150</v>
      </c>
      <c r="B86" s="76" t="s">
        <v>152</v>
      </c>
      <c r="C86" s="10"/>
      <c r="D86" s="11"/>
      <c r="E86" s="11"/>
      <c r="F86" s="11"/>
      <c r="G86" s="11"/>
      <c r="H86" s="11"/>
      <c r="I86" s="11"/>
      <c r="J86" s="11"/>
      <c r="K86" s="11"/>
      <c r="L86" s="11">
        <f>I86</f>
        <v>0</v>
      </c>
      <c r="M86" s="11"/>
    </row>
    <row r="87" spans="1:13" ht="18">
      <c r="A87" s="70" t="s">
        <v>131</v>
      </c>
      <c r="B87" s="69" t="s">
        <v>128</v>
      </c>
      <c r="C87" s="10">
        <v>12971656.83</v>
      </c>
      <c r="D87" s="11"/>
      <c r="E87" s="11"/>
      <c r="F87" s="11"/>
      <c r="G87" s="11">
        <v>-45256.83</v>
      </c>
      <c r="H87" s="11"/>
      <c r="I87" s="11"/>
      <c r="J87" s="11">
        <v>-258528</v>
      </c>
      <c r="K87" s="11"/>
      <c r="L87" s="11">
        <f>G87+J87</f>
        <v>-303784.83</v>
      </c>
      <c r="M87" s="11">
        <v>12667872</v>
      </c>
    </row>
    <row r="88" spans="1:13" ht="18">
      <c r="A88" s="70" t="s">
        <v>151</v>
      </c>
      <c r="B88" s="69" t="s">
        <v>155</v>
      </c>
      <c r="C88" s="10">
        <v>5795300</v>
      </c>
      <c r="D88" s="11"/>
      <c r="E88" s="11"/>
      <c r="F88" s="11"/>
      <c r="G88" s="11"/>
      <c r="H88" s="11"/>
      <c r="I88" s="11"/>
      <c r="J88" s="11"/>
      <c r="K88" s="11"/>
      <c r="L88" s="11">
        <f>I88</f>
        <v>0</v>
      </c>
      <c r="M88" s="10">
        <v>5795300</v>
      </c>
    </row>
    <row r="89" spans="1:13" ht="31.5">
      <c r="A89" s="68" t="s">
        <v>127</v>
      </c>
      <c r="B89" s="67" t="s">
        <v>130</v>
      </c>
      <c r="C89" s="10">
        <v>1442603</v>
      </c>
      <c r="D89" s="62"/>
      <c r="E89" s="62"/>
      <c r="F89" s="62"/>
      <c r="G89" s="62"/>
      <c r="H89" s="62"/>
      <c r="I89" s="62">
        <v>61365</v>
      </c>
      <c r="J89" s="62"/>
      <c r="K89" s="62">
        <v>5664</v>
      </c>
      <c r="L89" s="62">
        <f>I89+K89</f>
        <v>67029</v>
      </c>
      <c r="M89" s="10">
        <v>1509632</v>
      </c>
    </row>
    <row r="90" spans="1:13" ht="18">
      <c r="A90" s="44" t="s">
        <v>138</v>
      </c>
      <c r="B90" s="43" t="s">
        <v>134</v>
      </c>
      <c r="C90" s="82">
        <v>2046411</v>
      </c>
      <c r="D90" s="78"/>
      <c r="E90" s="78"/>
      <c r="F90" s="78"/>
      <c r="G90" s="78"/>
      <c r="H90" s="78"/>
      <c r="I90" s="78"/>
      <c r="J90" s="78"/>
      <c r="K90" s="78"/>
      <c r="L90" s="78">
        <f>G90+H90+I90+J90+K90</f>
        <v>0</v>
      </c>
      <c r="M90" s="10">
        <v>2046411</v>
      </c>
    </row>
    <row r="91" spans="1:13" ht="18">
      <c r="A91" s="44" t="s">
        <v>137</v>
      </c>
      <c r="B91" s="43" t="s">
        <v>136</v>
      </c>
      <c r="C91" s="82">
        <v>353579</v>
      </c>
      <c r="D91" s="86"/>
      <c r="E91" s="86"/>
      <c r="F91" s="86"/>
      <c r="G91" s="86"/>
      <c r="H91" s="86"/>
      <c r="I91" s="86"/>
      <c r="J91" s="86"/>
      <c r="K91" s="86"/>
      <c r="L91" s="86"/>
      <c r="M91" s="10">
        <v>353579</v>
      </c>
    </row>
    <row r="92" spans="1:13" ht="18">
      <c r="A92" s="9" t="s">
        <v>48</v>
      </c>
      <c r="B92" s="16" t="s">
        <v>49</v>
      </c>
      <c r="C92" s="82">
        <f>C93</f>
        <v>11349000</v>
      </c>
      <c r="D92" s="86"/>
      <c r="E92" s="86"/>
      <c r="F92" s="86"/>
      <c r="G92" s="86"/>
      <c r="H92" s="86"/>
      <c r="I92" s="86"/>
      <c r="J92" s="86"/>
      <c r="K92" s="86"/>
      <c r="L92" s="86"/>
      <c r="M92" s="10">
        <f>M93</f>
        <v>11349000</v>
      </c>
    </row>
    <row r="93" spans="1:13" ht="63">
      <c r="A93" s="72" t="s">
        <v>133</v>
      </c>
      <c r="B93" s="71" t="s">
        <v>132</v>
      </c>
      <c r="C93" s="83">
        <v>11349000</v>
      </c>
      <c r="D93" s="86"/>
      <c r="E93" s="86"/>
      <c r="F93" s="86"/>
      <c r="G93" s="86"/>
      <c r="H93" s="86"/>
      <c r="I93" s="86"/>
      <c r="J93" s="86"/>
      <c r="K93" s="86"/>
      <c r="L93" s="86"/>
      <c r="M93" s="90">
        <v>11349000</v>
      </c>
    </row>
    <row r="94" spans="1:13" ht="18.75" thickBot="1">
      <c r="A94" s="80" t="s">
        <v>174</v>
      </c>
      <c r="B94" s="81" t="s">
        <v>175</v>
      </c>
      <c r="C94" s="84"/>
      <c r="D94" s="86"/>
      <c r="E94" s="86"/>
      <c r="F94" s="86"/>
      <c r="G94" s="86"/>
      <c r="H94" s="86"/>
      <c r="I94" s="86"/>
      <c r="J94" s="86"/>
      <c r="K94" s="86"/>
      <c r="L94" s="86"/>
      <c r="M94" s="78"/>
    </row>
    <row r="95" spans="1:13" ht="18.75" thickBot="1">
      <c r="A95" s="94" t="s">
        <v>50</v>
      </c>
      <c r="B95" s="95"/>
      <c r="C95" s="85">
        <f aca="true" t="shared" si="4" ref="C95:K95">C7+C69</f>
        <v>562769154.05</v>
      </c>
      <c r="D95" s="85">
        <f t="shared" si="4"/>
        <v>8865208.56</v>
      </c>
      <c r="E95" s="85">
        <f t="shared" si="4"/>
        <v>1762879.09</v>
      </c>
      <c r="F95" s="85">
        <f t="shared" si="4"/>
        <v>1517340.01</v>
      </c>
      <c r="G95" s="85">
        <f t="shared" si="4"/>
        <v>2884717.15</v>
      </c>
      <c r="H95" s="85">
        <f t="shared" si="4"/>
        <v>1984999.99</v>
      </c>
      <c r="I95" s="85">
        <f t="shared" si="4"/>
        <v>8401230</v>
      </c>
      <c r="J95" s="85">
        <f t="shared" si="4"/>
        <v>-3177069.6799999997</v>
      </c>
      <c r="K95" s="85">
        <f t="shared" si="4"/>
        <v>90266344.11999999</v>
      </c>
      <c r="L95" s="85">
        <f>D95+E95+F95+G95+H95+I95+J95+K95</f>
        <v>112505649.24</v>
      </c>
      <c r="M95" s="91">
        <f>M7+M69</f>
        <v>675274803.29</v>
      </c>
    </row>
  </sheetData>
  <sheetProtection/>
  <mergeCells count="2">
    <mergeCell ref="A2:M3"/>
    <mergeCell ref="A95:B9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</dc:creator>
  <cp:keywords/>
  <dc:description/>
  <cp:lastModifiedBy>user</cp:lastModifiedBy>
  <cp:lastPrinted>2021-03-29T04:33:21Z</cp:lastPrinted>
  <dcterms:created xsi:type="dcterms:W3CDTF">2016-10-27T00:17:26Z</dcterms:created>
  <dcterms:modified xsi:type="dcterms:W3CDTF">2023-03-29T01:33:54Z</dcterms:modified>
  <cp:category/>
  <cp:version/>
  <cp:contentType/>
  <cp:contentStatus/>
</cp:coreProperties>
</file>