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0" windowHeight="12525" activeTab="0"/>
  </bookViews>
  <sheets>
    <sheet name="Лист3" sheetId="1" r:id="rId1"/>
  </sheets>
  <definedNames>
    <definedName name="_xlnm.Print_Area" localSheetId="0">'Лист3'!$A$1:$O$58</definedName>
  </definedNames>
  <calcPr fullCalcOnLoad="1"/>
</workbook>
</file>

<file path=xl/sharedStrings.xml><?xml version="1.0" encoding="utf-8"?>
<sst xmlns="http://schemas.openxmlformats.org/spreadsheetml/2006/main" count="210" uniqueCount="206">
  <si>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</si>
  <si>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</si>
  <si>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</si>
  <si>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</si>
  <si>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</si>
  <si>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ШТРАФЫ, САНКЦИИ, ВОЗМЕЩЕНИЕ УЩЕРБА</t>
  </si>
  <si>
    <t>БЕЗВОЗМЕЗДНЫЕ ПОСТУПЛЕНИЯ</t>
  </si>
  <si>
    <t>ДОХОДЫ ОТ ПРОДАЖИ МАТЕРИАЛЬНЫХ И НЕМАТЕРИАЛЬНЫХ АКТИВОВ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</si>
  <si>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</si>
  <si>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</si>
  <si>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</si>
  <si>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в рублях.</t>
  </si>
  <si>
    <t>Код бюджетной классификации</t>
  </si>
  <si>
    <t>Наименование налога (сбора)</t>
  </si>
  <si>
    <t>000 1 00 00000 00 0000 000</t>
  </si>
  <si>
    <t>000 1 01 00000 00 0000 000</t>
  </si>
  <si>
    <t>000 1 01 02000 01 0000 110</t>
  </si>
  <si>
    <t>Налог на доходы физических лиц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</si>
  <si>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</si>
  <si>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</si>
  <si>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</si>
  <si>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</si>
  <si>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</si>
  <si>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</si>
  <si>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</si>
  <si>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</si>
  <si>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</si>
  <si>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</si>
  <si>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</si>
  <si>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</si>
  <si>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</si>
  <si>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</si>
  <si>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 xml:space="preserve">000 1 13 00000 00 0000 000 </t>
  </si>
  <si>
    <t>ДОХОДЫ ОТ ОКАЗАНИЯ ПЛАТНЫХ УСЛУГ (РАБОТ) И КОМПЕНСАЦИИ ЗАТРАТ ГОСУДАРСТВА</t>
  </si>
  <si>
    <t>000 1 14 00000 00 0000 000</t>
  </si>
  <si>
    <t>000 1 14 02000 00 0000 000</t>
  </si>
  <si>
    <t>000 1 16 00000 00 0000 000</t>
  </si>
  <si>
    <t>000 1 17 00000 00 0000 000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</si>
  <si>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</si>
  <si>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</si>
  <si>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 ФЕДЕРАЦИИ</t>
  </si>
  <si>
    <t>000 2 02 10000 00 0000 150</t>
  </si>
  <si>
    <t>Дотации бюджетам бюджетной системы   Российской Федерации</t>
  </si>
  <si>
    <t>000 2 02 20000 00 0000 150</t>
  </si>
  <si>
    <r>
      <t xml:space="preserve">Субсидии бюджетам </t>
    </r>
    <r>
      <rPr>
        <sz val="12"/>
        <color indexed="8"/>
        <rFont val="Times New Roman"/>
        <family val="1"/>
      </rPr>
      <t>бюджетной системы</t>
    </r>
    <r>
      <rPr>
        <sz val="12"/>
        <rFont val="Times New Roman"/>
        <family val="1"/>
      </rPr>
      <t xml:space="preserve"> Российской Федерации (межбюджетные субсидии)</t>
    </r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</si>
  <si>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</si>
  <si>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</si>
  <si>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</si>
  <si>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</si>
  <si>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 xml:space="preserve">ИТОГО ДОХОДОВ </t>
  </si>
  <si>
    <t>Фактическое исполнение</t>
  </si>
  <si>
    <t>Процент исполнения первоначального плана, %</t>
  </si>
  <si>
    <t>Процент исполнения уточненного плана, %</t>
  </si>
  <si>
    <t>Пояснения отклонений от плановых значений</t>
  </si>
  <si>
    <t>Данный вид налога  носит заявительный характер, точно спрогнозировать невозможно, плановые значения уточняются по фактическому поступлению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</si>
  <si>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</si>
  <si>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000 1 17 05050 05 0000 180</t>
  </si>
  <si>
    <t>Налог на имущество физических лиц</t>
  </si>
  <si>
    <t>Земельный налог</t>
  </si>
  <si>
    <t>Перевыполнение связано с отменой ЕНВД и переходом налогоплательщиков на патентную систеиу налогообложения</t>
  </si>
  <si>
    <t>000 106 00000 00 0000 110</t>
  </si>
  <si>
    <t>000 1 06 01020 14 0000 110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</si>
  <si>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</si>
  <si>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</si>
  <si>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</si>
  <si>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</si>
  <si>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</si>
  <si>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</si>
  <si>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</si>
  <si>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</si>
  <si>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000 1 05 01000 01 0000 000</t>
  </si>
  <si>
    <t>Налог, взимаемый в связи с применением упрощенной системы налргоообложения</t>
  </si>
  <si>
    <t>000 1 05 01020 01 0000 000</t>
  </si>
  <si>
    <t>Налог, взимаемый с налогоплательщиков, выбравших в качестве налогообложения доходы</t>
  </si>
  <si>
    <t>Налог, взимаемый с наологоплательщиков, выбравших в качестве налогообложения доходы, уменьшенные на величину расходов</t>
  </si>
  <si>
    <t>000 1 05 02010 02 0000 110</t>
  </si>
  <si>
    <t>000 1 05 04060 02 0000 110</t>
  </si>
  <si>
    <t>НАЛОГИ НА ИМУЩЕСТВО</t>
  </si>
  <si>
    <t>000 1 06 0600 00 0000 110</t>
  </si>
  <si>
    <t>000 1 06 0632 14 0000 110</t>
  </si>
  <si>
    <t>Земельный налог с организаций</t>
  </si>
  <si>
    <t>000 1 06 0642 14 0000 110</t>
  </si>
  <si>
    <t>Земельный налог с физических лиц</t>
  </si>
  <si>
    <t>000 1 11 07014 14 0000 120</t>
  </si>
  <si>
    <t>Доходы от перечисления части прибыли, остающейся после уплаты налогов и платежей МУП</t>
  </si>
  <si>
    <t>000 1 11 05012 14 0000 120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</si>
  <si>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</si>
  <si>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000 1 11 05034 14 0000 120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</si>
  <si>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</si>
  <si>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</si>
  <si>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000 111 09080 14 0000 120</t>
  </si>
  <si>
    <t>Плата, за предоставление права на размещение и эксплуатацию нестационарного торгового объекта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</si>
  <si>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</si>
  <si>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</si>
  <si>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</si>
  <si>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</si>
  <si>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</si>
  <si>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</si>
  <si>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</si>
  <si>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</si>
  <si>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000 1 01 02080 01 0000 110</t>
  </si>
  <si>
    <t>Налог на доходы физических лиц в части суммы налога, превышающей 650000 рублей, относящейся к части налоговой базы, превышающей 5000000 руб (за искл НДФЛ с сумм прибыли контролируемой иностранной компании, в том числе фиксированной прибыли</t>
  </si>
  <si>
    <t>000 108 03010 01 0000 110</t>
  </si>
  <si>
    <t>000 1 08 04020 01 0000 110</t>
  </si>
  <si>
    <t>000 1 12 01001 01 0000 120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</si>
  <si>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</si>
  <si>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</si>
  <si>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</si>
  <si>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</si>
  <si>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</si>
  <si>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</si>
  <si>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</si>
  <si>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000 1 13 02994 14 0000 130</t>
  </si>
  <si>
    <t>Доходы от реализации имущества, находящегося в государственной и муниципальной собственности (за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</si>
  <si>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</si>
  <si>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</si>
  <si>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</si>
  <si>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</si>
  <si>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</si>
  <si>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</si>
  <si>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</si>
  <si>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</si>
  <si>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</si>
  <si>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</si>
  <si>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</si>
  <si>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000 116 010500 01 0000 140</t>
  </si>
  <si>
    <t>Платежи по искам о возмещении вреда, причиненного окружающей среде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</si>
  <si>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</si>
  <si>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</si>
  <si>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</si>
  <si>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000 2 02 15002 14 0000 150</t>
  </si>
  <si>
    <t>Дотации бюджетам муниципальных округов на поддержку мер по обеспечению сбалансированности бюджетов</t>
  </si>
  <si>
    <t>000 2 0219999 14 0000 150</t>
  </si>
  <si>
    <t>Иные дотации бюджетам муниципальных округов</t>
  </si>
  <si>
    <t>000 2 02 25497 14 0000 150</t>
  </si>
  <si>
    <t>Субсидии на социальные выплаты молодым семьям</t>
  </si>
  <si>
    <t>000 2 02 29999 14 0000 150</t>
  </si>
  <si>
    <t>Прочие субсидии бюджетам муниципальных округов</t>
  </si>
  <si>
    <t>000 2 02 220299 14 0000 150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</si>
  <si>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</si>
  <si>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000 2 02 25519 14 0000 150</t>
  </si>
  <si>
    <t>000 2 02 20302 14 0000 150</t>
  </si>
  <si>
    <t xml:space="preserve">0002 02 30024 14 0000 150
</t>
  </si>
  <si>
    <t>000 2 02 30029 14 0000 150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</si>
  <si>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</si>
  <si>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000 2 02 35118 14 0000 150</t>
  </si>
  <si>
    <t>Субвенция на осуществление первичного воинского учета</t>
  </si>
  <si>
    <t>000 2 02 35120 14 0000 150</t>
  </si>
  <si>
    <t>Субвенция на осуществление полномочий по составлению списков в присяжные заседатели</t>
  </si>
  <si>
    <t>000 2 02 35260 140000 150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</si>
  <si>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</si>
  <si>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000 2 02 35469 14 0000 150</t>
  </si>
  <si>
    <t>Субвенция на проведение всероссийской переписи</t>
  </si>
  <si>
    <t>000 2 02 235082 14 0000 150</t>
  </si>
  <si>
    <t>Субвенция на предоставление жилых помещений детям сиротам</t>
  </si>
  <si>
    <t>000 2 02 35304 14 0000 150</t>
  </si>
  <si>
    <t>Субвенция на организацию бесплатного горячего питания</t>
  </si>
  <si>
    <t>000 2 02 35930 14 0000 150</t>
  </si>
  <si>
    <t xml:space="preserve">Субвенции бюджетам муниципальных округов на государственную регистрацию актов гражданского состояния </t>
  </si>
  <si>
    <t>000 2 02 236900 14 0000 150</t>
  </si>
  <si>
    <t>Единая субвенциябюджетам муниципальных округов</t>
  </si>
  <si>
    <t>000 2 02 39999 14 0000 150</t>
  </si>
  <si>
    <t>Прочие субвенции бюджетам муниципальных округов</t>
  </si>
  <si>
    <t>000 2 02 45303 14 0000 150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</si>
  <si>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</si>
  <si>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000 116 00000 01 0000 140</t>
  </si>
  <si>
    <t>Штрафы, санкции</t>
  </si>
  <si>
    <t>Перевыполнение плана, в связи с поступлением платежей за нарушение в сфере закупок в последние дни декабря</t>
  </si>
  <si>
    <t>Фактическая потребность ниже плановой суммы</t>
  </si>
  <si>
    <r>
      <rPr>
        <b/>
        <sz val="16"/>
        <rFont val="Times New Roman"/>
        <family val="1"/>
      </rPr>
      <t xml:space="preserve">Сведения о фактических объемах поступлений по видам доходов Лазовского муниципального округа за 2022 год в сравнении с первоначально утвержденным решением о бюджете значениями и с уточненными значениями с учетом внесенных  изменений </t>
    </r>
    <r>
      <rPr>
        <sz val="16"/>
        <rFont val="Times New Roman"/>
        <family val="1"/>
      </rPr>
      <t xml:space="preserve">                                                                                                      </t>
    </r>
  </si>
  <si>
    <t>Прочие доходы от компенсации затрат  бюджетов муниципальных округов</t>
  </si>
  <si>
    <t>000 1 16 10123 01 0051 140</t>
  </si>
  <si>
    <t>Доходы от денежных взысканий (штрафов), поступающие в сче погашения задолженности, образовавшейся до 01.01.2020 г</t>
  </si>
  <si>
    <t>Субсидии на поддержку отрасли культуры</t>
  </si>
  <si>
    <t xml:space="preserve">План по 253 - МПА от 17.12.2022 (первоначальный)   </t>
  </si>
  <si>
    <t>План по 258 - МПА от  26.01.2022 (уточненный)</t>
  </si>
  <si>
    <t>План по 296 - МПА от  25.05.2022 (уточненный)</t>
  </si>
  <si>
    <t>Плата за увеличение площади земельных участков</t>
  </si>
  <si>
    <t>План по -343- МПА от  29.11.2022 (уточненный)</t>
  </si>
  <si>
    <t>000 1 13 02064 14 0000 130</t>
  </si>
  <si>
    <t>Доходы, поступающие в порядке возмещения расходов, понесенных в связи с эксплуатацией имущества</t>
  </si>
  <si>
    <t>План по -332- МПА от  26.10.2022 (уточненный)</t>
  </si>
  <si>
    <t>План по -354- МПА от  21.12.2022 (уточненный)</t>
  </si>
  <si>
    <t>Невыясненные поступления</t>
  </si>
  <si>
    <t>000 1 17 01040 05 0000 180</t>
  </si>
  <si>
    <t>Прочие неналоговые доходы бюджетов муниципальных округов округов</t>
  </si>
  <si>
    <t>000 1 16 07090 14 0000 140</t>
  </si>
  <si>
    <t>000 1 16 07010 14 0000 140</t>
  </si>
  <si>
    <t>000 2 19 60010 14 0000 150</t>
  </si>
  <si>
    <t>Возврат прочих остатков субвенций, субсидий</t>
  </si>
  <si>
    <t>План по 290 - МПА от  06.04.2022 (уточненный)</t>
  </si>
  <si>
    <t>План по 304- МПА от  29.06.2022 (уточненный)</t>
  </si>
  <si>
    <t>План по -318 МПА от  22.07.2022 (уточненный)</t>
  </si>
  <si>
    <t xml:space="preserve">    Перевыполнение плана  объясняется более высоким уровнем темпа роста заработной платы за год 2022 к уровню 2021 года по крупным и средним организациям</t>
  </si>
  <si>
    <t>Субвенции бюджетам муниципальных округов на выполнение передаваемых полномочий субъектов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</si>
  <si>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</si>
  <si>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налог отменен, произведен возврат переплаты</t>
  </si>
  <si>
    <t>Невыполнение первоначального плана в связи со снижением кадастровой стоимости земли</t>
  </si>
  <si>
    <t>поступила оплата за 1 кв 23г., а также погашение задолженности</t>
  </si>
  <si>
    <t>невыполнено в связи с неуплатой по договору соц найма за жилье за декабрь, платеж поступил в январе</t>
  </si>
  <si>
    <t>Перевыполнено в связи с перерасчетом платы ПАО ПБТФ</t>
  </si>
  <si>
    <t>Невыполнен план, так как участником не верно была внесена сумма залога</t>
  </si>
  <si>
    <t>Плановые показатели выполнены, в течении года план был уточнен, в связи с заключением новых договоров</t>
  </si>
  <si>
    <t>Неисполнение плановых показателей из-за снижения посещаемости, в связи с проводимыми карантинными мероприятиями</t>
  </si>
  <si>
    <t>1 Неисполнение в связи с нарушением контракта по проведению аукциона
2.Экономия в результате закупочных процедур</t>
  </si>
  <si>
    <t>в связи с отсутствие заявок по результатам проведенных электронных аукционов.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</si>
</sst>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0.0000000"/>
    <numFmt numFmtId="175" formatCode="#,##0.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  <numFmt numFmtId="182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 Cyr"/>
      <family val="1"/>
    </font>
    <font>
      <sz val="14"/>
      <name val="Arial Cyr"/>
      <family val="0"/>
    </font>
    <font>
      <i/>
      <sz val="10"/>
      <name val="Times New Roman Cyr"/>
      <family val="0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Arial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0" fillId="0" borderId="1">
      <alignment horizontal="left" wrapText="1" indent="1"/>
      <protection/>
    </xf>
    <xf numFmtId="0" fontId="38" fillId="0" borderId="2">
      <alignment horizontal="left"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8" borderId="9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top" wrapText="1"/>
    </xf>
    <xf numFmtId="4" fontId="9" fillId="33" borderId="16" xfId="0" applyNumberFormat="1" applyFont="1" applyFill="1" applyBorder="1" applyAlignment="1">
      <alignment horizontal="right" wrapText="1"/>
    </xf>
    <xf numFmtId="4" fontId="9" fillId="33" borderId="17" xfId="0" applyNumberFormat="1" applyFont="1" applyFill="1" applyBorder="1" applyAlignment="1">
      <alignment horizontal="right" wrapText="1"/>
    </xf>
    <xf numFmtId="49" fontId="55" fillId="33" borderId="15" xfId="0" applyNumberFormat="1" applyFont="1" applyFill="1" applyBorder="1" applyAlignment="1">
      <alignment horizontal="center" vertical="top" shrinkToFit="1"/>
    </xf>
    <xf numFmtId="49" fontId="9" fillId="33" borderId="15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0" fontId="9" fillId="33" borderId="17" xfId="0" applyNumberFormat="1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/>
    </xf>
    <xf numFmtId="0" fontId="13" fillId="33" borderId="19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9" fillId="33" borderId="0" xfId="0" applyFont="1" applyFill="1" applyAlignment="1">
      <alignment/>
    </xf>
    <xf numFmtId="0" fontId="55" fillId="33" borderId="15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15" xfId="33" applyNumberFormat="1" applyFont="1" applyFill="1" applyBorder="1" applyAlignment="1" applyProtection="1">
      <alignment horizontal="left" vertical="center" wrapText="1"/>
      <protection/>
    </xf>
    <xf numFmtId="0" fontId="9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center" vertical="top" wrapText="1"/>
    </xf>
    <xf numFmtId="0" fontId="13" fillId="33" borderId="15" xfId="0" applyFont="1" applyFill="1" applyBorder="1" applyAlignment="1">
      <alignment horizontal="left" vertical="center" wrapText="1"/>
    </xf>
    <xf numFmtId="4" fontId="13" fillId="33" borderId="16" xfId="0" applyNumberFormat="1" applyFont="1" applyFill="1" applyBorder="1" applyAlignment="1">
      <alignment horizontal="right" wrapText="1"/>
    </xf>
    <xf numFmtId="0" fontId="9" fillId="33" borderId="22" xfId="0" applyFont="1" applyFill="1" applyBorder="1" applyAlignment="1">
      <alignment horizontal="left" vertical="center" wrapText="1"/>
    </xf>
    <xf numFmtId="4" fontId="13" fillId="33" borderId="17" xfId="0" applyNumberFormat="1" applyFont="1" applyFill="1" applyBorder="1" applyAlignment="1">
      <alignment horizontal="right" wrapText="1"/>
    </xf>
    <xf numFmtId="49" fontId="55" fillId="33" borderId="23" xfId="0" applyNumberFormat="1" applyFont="1" applyFill="1" applyBorder="1" applyAlignment="1">
      <alignment horizontal="center" vertical="top" shrinkToFit="1"/>
    </xf>
    <xf numFmtId="0" fontId="13" fillId="33" borderId="17" xfId="0" applyFont="1" applyFill="1" applyBorder="1" applyAlignment="1">
      <alignment horizontal="left" vertical="center" wrapText="1"/>
    </xf>
    <xf numFmtId="49" fontId="56" fillId="33" borderId="21" xfId="0" applyNumberFormat="1" applyFont="1" applyFill="1" applyBorder="1" applyAlignment="1">
      <alignment horizontal="center" vertical="top" shrinkToFit="1"/>
    </xf>
    <xf numFmtId="49" fontId="55" fillId="33" borderId="21" xfId="0" applyNumberFormat="1" applyFont="1" applyFill="1" applyBorder="1" applyAlignment="1">
      <alignment horizontal="center" vertical="top" shrinkToFit="1"/>
    </xf>
    <xf numFmtId="0" fontId="9" fillId="0" borderId="21" xfId="63" applyFont="1" applyBorder="1" applyAlignment="1">
      <alignment horizontal="center" vertical="center" wrapText="1"/>
      <protection/>
    </xf>
    <xf numFmtId="0" fontId="9" fillId="0" borderId="21" xfId="62" applyFont="1" applyFill="1" applyBorder="1" applyAlignment="1">
      <alignment horizontal="left" vertical="top" wrapText="1"/>
      <protection/>
    </xf>
    <xf numFmtId="0" fontId="9" fillId="0" borderId="21" xfId="64" applyFont="1" applyBorder="1" applyAlignment="1">
      <alignment horizontal="center" vertical="center" wrapText="1"/>
      <protection/>
    </xf>
    <xf numFmtId="0" fontId="9" fillId="0" borderId="21" xfId="64" applyFont="1" applyFill="1" applyBorder="1" applyAlignment="1">
      <alignment horizontal="left" vertical="top" wrapText="1"/>
      <protection/>
    </xf>
    <xf numFmtId="0" fontId="9" fillId="0" borderId="21" xfId="66" applyFont="1" applyBorder="1" applyAlignment="1">
      <alignment horizontal="center" vertical="center" wrapText="1"/>
      <protection/>
    </xf>
    <xf numFmtId="0" fontId="9" fillId="0" borderId="21" xfId="66" applyFont="1" applyFill="1" applyBorder="1" applyAlignment="1">
      <alignment horizontal="left" vertical="top" wrapText="1"/>
      <protection/>
    </xf>
    <xf numFmtId="0" fontId="56" fillId="33" borderId="21" xfId="0" applyFont="1" applyFill="1" applyBorder="1" applyAlignment="1">
      <alignment horizontal="left" vertical="center" wrapText="1"/>
    </xf>
    <xf numFmtId="0" fontId="55" fillId="33" borderId="21" xfId="0" applyFont="1" applyFill="1" applyBorder="1" applyAlignment="1">
      <alignment horizontal="left" vertical="center" wrapText="1"/>
    </xf>
    <xf numFmtId="49" fontId="55" fillId="33" borderId="24" xfId="0" applyNumberFormat="1" applyFont="1" applyFill="1" applyBorder="1" applyAlignment="1">
      <alignment horizontal="center" vertical="top" shrinkToFit="1"/>
    </xf>
    <xf numFmtId="49" fontId="55" fillId="33" borderId="25" xfId="0" applyNumberFormat="1" applyFont="1" applyFill="1" applyBorder="1" applyAlignment="1">
      <alignment horizontal="center" vertical="top" shrinkToFit="1"/>
    </xf>
    <xf numFmtId="0" fontId="13" fillId="33" borderId="26" xfId="0" applyFont="1" applyFill="1" applyBorder="1" applyAlignment="1">
      <alignment horizontal="center" vertical="top" wrapText="1"/>
    </xf>
    <xf numFmtId="0" fontId="13" fillId="33" borderId="26" xfId="0" applyFont="1" applyFill="1" applyBorder="1" applyAlignment="1">
      <alignment horizontal="left" vertical="center" wrapText="1"/>
    </xf>
    <xf numFmtId="4" fontId="13" fillId="33" borderId="27" xfId="0" applyNumberFormat="1" applyFont="1" applyFill="1" applyBorder="1" applyAlignment="1">
      <alignment horizontal="right" wrapText="1"/>
    </xf>
    <xf numFmtId="0" fontId="9" fillId="0" borderId="21" xfId="84" applyFont="1" applyBorder="1" applyAlignment="1">
      <alignment horizontal="center" vertical="center" wrapText="1"/>
      <protection/>
    </xf>
    <xf numFmtId="0" fontId="9" fillId="0" borderId="21" xfId="74" applyFont="1" applyFill="1" applyBorder="1" applyAlignment="1">
      <alignment horizontal="left" vertical="top" wrapText="1"/>
      <protection/>
    </xf>
    <xf numFmtId="0" fontId="9" fillId="0" borderId="21" xfId="57" applyFont="1" applyBorder="1" applyAlignment="1">
      <alignment horizontal="center" vertical="center" wrapText="1"/>
      <protection/>
    </xf>
    <xf numFmtId="0" fontId="9" fillId="0" borderId="21" xfId="56" applyFont="1" applyFill="1" applyBorder="1" applyAlignment="1">
      <alignment horizontal="left" vertical="top" wrapText="1"/>
      <protection/>
    </xf>
    <xf numFmtId="0" fontId="9" fillId="0" borderId="21" xfId="59" applyFont="1" applyBorder="1" applyAlignment="1">
      <alignment horizontal="center" vertical="center" wrapText="1"/>
      <protection/>
    </xf>
    <xf numFmtId="0" fontId="9" fillId="0" borderId="21" xfId="58" applyFont="1" applyFill="1" applyBorder="1" applyAlignment="1">
      <alignment horizontal="left" vertical="top" wrapText="1"/>
      <protection/>
    </xf>
    <xf numFmtId="0" fontId="9" fillId="0" borderId="21" xfId="61" applyFont="1" applyBorder="1" applyAlignment="1">
      <alignment horizontal="center" vertical="center" wrapText="1"/>
      <protection/>
    </xf>
    <xf numFmtId="0" fontId="9" fillId="0" borderId="21" xfId="60" applyFont="1" applyFill="1" applyBorder="1" applyAlignment="1">
      <alignment horizontal="left" vertical="top" wrapText="1"/>
      <protection/>
    </xf>
    <xf numFmtId="0" fontId="9" fillId="0" borderId="25" xfId="61" applyFont="1" applyBorder="1" applyAlignment="1">
      <alignment horizontal="center" vertical="center" wrapText="1"/>
      <protection/>
    </xf>
    <xf numFmtId="0" fontId="9" fillId="0" borderId="21" xfId="68" applyFont="1" applyFill="1" applyBorder="1" applyAlignment="1">
      <alignment horizontal="left" vertical="top" wrapText="1"/>
      <protection/>
    </xf>
    <xf numFmtId="0" fontId="9" fillId="0" borderId="21" xfId="67" applyFont="1" applyBorder="1" applyAlignment="1">
      <alignment horizontal="center" vertical="center" wrapText="1"/>
      <protection/>
    </xf>
    <xf numFmtId="0" fontId="9" fillId="0" borderId="21" xfId="67" applyFont="1" applyFill="1" applyBorder="1" applyAlignment="1">
      <alignment horizontal="left" vertical="top" wrapText="1"/>
      <protection/>
    </xf>
    <xf numFmtId="0" fontId="9" fillId="0" borderId="21" xfId="69" applyFont="1" applyBorder="1" applyAlignment="1">
      <alignment horizontal="center" vertical="center" wrapText="1"/>
      <protection/>
    </xf>
    <xf numFmtId="0" fontId="9" fillId="0" borderId="21" xfId="69" applyFont="1" applyFill="1" applyBorder="1" applyAlignment="1">
      <alignment horizontal="left" vertical="top" wrapText="1"/>
      <protection/>
    </xf>
    <xf numFmtId="0" fontId="9" fillId="0" borderId="21" xfId="70" applyFont="1" applyBorder="1" applyAlignment="1">
      <alignment horizontal="center" vertical="center" wrapText="1"/>
      <protection/>
    </xf>
    <xf numFmtId="0" fontId="9" fillId="0" borderId="21" xfId="70" applyFont="1" applyFill="1" applyBorder="1" applyAlignment="1">
      <alignment horizontal="left" vertical="top" wrapText="1"/>
      <protection/>
    </xf>
    <xf numFmtId="0" fontId="9" fillId="0" borderId="21" xfId="73" applyFont="1" applyBorder="1" applyAlignment="1">
      <alignment horizontal="center" vertical="center" wrapText="1"/>
      <protection/>
    </xf>
    <xf numFmtId="0" fontId="9" fillId="0" borderId="21" xfId="73" applyFont="1" applyFill="1" applyBorder="1" applyAlignment="1">
      <alignment horizontal="left" vertical="top" wrapText="1"/>
      <protection/>
    </xf>
    <xf numFmtId="0" fontId="57" fillId="0" borderId="0" xfId="0" applyFont="1" applyAlignment="1">
      <alignment/>
    </xf>
    <xf numFmtId="0" fontId="9" fillId="0" borderId="21" xfId="72" applyFont="1" applyBorder="1" applyAlignment="1">
      <alignment horizontal="center" vertical="center" wrapText="1"/>
      <protection/>
    </xf>
    <xf numFmtId="0" fontId="9" fillId="0" borderId="21" xfId="72" applyFont="1" applyFill="1" applyBorder="1" applyAlignment="1">
      <alignment horizontal="left" vertical="top" wrapText="1"/>
      <protection/>
    </xf>
    <xf numFmtId="0" fontId="9" fillId="0" borderId="21" xfId="71" applyFont="1" applyBorder="1" applyAlignment="1">
      <alignment horizontal="center" vertical="center" wrapText="1"/>
      <protection/>
    </xf>
    <xf numFmtId="0" fontId="9" fillId="0" borderId="21" xfId="71" applyFont="1" applyFill="1" applyBorder="1" applyAlignment="1">
      <alignment horizontal="left" vertical="top" wrapText="1"/>
      <protection/>
    </xf>
    <xf numFmtId="0" fontId="9" fillId="33" borderId="25" xfId="0" applyFont="1" applyFill="1" applyBorder="1" applyAlignment="1">
      <alignment horizontal="center" vertical="top" wrapText="1"/>
    </xf>
    <xf numFmtId="0" fontId="9" fillId="0" borderId="21" xfId="75" applyFont="1" applyFill="1" applyBorder="1" applyAlignment="1">
      <alignment horizontal="left" vertical="top" wrapText="1"/>
      <protection/>
    </xf>
    <xf numFmtId="0" fontId="9" fillId="0" borderId="21" xfId="75" applyFont="1" applyBorder="1" applyAlignment="1">
      <alignment horizontal="center" vertical="center" wrapText="1"/>
      <protection/>
    </xf>
    <xf numFmtId="0" fontId="9" fillId="0" borderId="21" xfId="77" applyFont="1" applyBorder="1" applyAlignment="1">
      <alignment horizontal="center" vertical="center" wrapText="1"/>
      <protection/>
    </xf>
    <xf numFmtId="0" fontId="9" fillId="0" borderId="21" xfId="80" applyFont="1" applyFill="1" applyBorder="1" applyAlignment="1">
      <alignment horizontal="left" vertical="top" wrapText="1"/>
      <protection/>
    </xf>
    <xf numFmtId="0" fontId="9" fillId="0" borderId="21" xfId="81" applyFont="1" applyBorder="1" applyAlignment="1">
      <alignment horizontal="center" vertical="center" wrapText="1"/>
      <protection/>
    </xf>
    <xf numFmtId="0" fontId="9" fillId="0" borderId="21" xfId="81" applyFont="1" applyFill="1" applyBorder="1" applyAlignment="1">
      <alignment horizontal="left" vertical="top" wrapText="1"/>
      <protection/>
    </xf>
    <xf numFmtId="0" fontId="9" fillId="0" borderId="21" xfId="82" applyFont="1" applyBorder="1" applyAlignment="1">
      <alignment horizontal="center" vertical="center" wrapText="1"/>
      <protection/>
    </xf>
    <xf numFmtId="0" fontId="9" fillId="0" borderId="21" xfId="82" applyFont="1" applyFill="1" applyBorder="1" applyAlignment="1">
      <alignment horizontal="left" vertical="top" wrapText="1"/>
      <protection/>
    </xf>
    <xf numFmtId="0" fontId="9" fillId="0" borderId="21" xfId="77" applyFont="1" applyFill="1" applyBorder="1" applyAlignment="1">
      <alignment horizontal="left" vertical="top" wrapText="1"/>
      <protection/>
    </xf>
    <xf numFmtId="0" fontId="9" fillId="0" borderId="21" xfId="76" applyFont="1" applyBorder="1" applyAlignment="1">
      <alignment horizontal="center" vertical="center" wrapText="1"/>
      <protection/>
    </xf>
    <xf numFmtId="0" fontId="9" fillId="0" borderId="21" xfId="76" applyFont="1" applyFill="1" applyBorder="1" applyAlignment="1">
      <alignment horizontal="left" vertical="top" wrapText="1"/>
      <protection/>
    </xf>
    <xf numFmtId="0" fontId="9" fillId="0" borderId="25" xfId="76" applyFont="1" applyBorder="1" applyAlignment="1">
      <alignment horizontal="center" vertical="center" wrapText="1"/>
      <protection/>
    </xf>
    <xf numFmtId="0" fontId="9" fillId="0" borderId="25" xfId="76" applyFont="1" applyFill="1" applyBorder="1" applyAlignment="1">
      <alignment horizontal="left" vertical="top" wrapText="1"/>
      <protection/>
    </xf>
    <xf numFmtId="0" fontId="9" fillId="0" borderId="21" xfId="79" applyFont="1" applyBorder="1" applyAlignment="1">
      <alignment horizontal="center" vertical="center" wrapText="1"/>
      <protection/>
    </xf>
    <xf numFmtId="0" fontId="9" fillId="0" borderId="21" xfId="78" applyFont="1" applyFill="1" applyBorder="1" applyAlignment="1">
      <alignment horizontal="left" vertical="top" wrapText="1"/>
      <protection/>
    </xf>
    <xf numFmtId="4" fontId="9" fillId="33" borderId="28" xfId="0" applyNumberFormat="1" applyFont="1" applyFill="1" applyBorder="1" applyAlignment="1">
      <alignment horizontal="right" wrapText="1"/>
    </xf>
    <xf numFmtId="4" fontId="9" fillId="33" borderId="29" xfId="0" applyNumberFormat="1" applyFont="1" applyFill="1" applyBorder="1" applyAlignment="1">
      <alignment horizontal="right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31" xfId="0" applyNumberFormat="1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4" fontId="9" fillId="33" borderId="21" xfId="0" applyNumberFormat="1" applyFont="1" applyFill="1" applyBorder="1" applyAlignment="1">
      <alignment horizontal="right" wrapText="1"/>
    </xf>
    <xf numFmtId="4" fontId="14" fillId="33" borderId="21" xfId="0" applyNumberFormat="1" applyFont="1" applyFill="1" applyBorder="1" applyAlignment="1">
      <alignment horizontal="right" wrapText="1"/>
    </xf>
    <xf numFmtId="4" fontId="13" fillId="33" borderId="21" xfId="0" applyNumberFormat="1" applyFont="1" applyFill="1" applyBorder="1" applyAlignment="1">
      <alignment horizontal="right" wrapText="1"/>
    </xf>
    <xf numFmtId="0" fontId="7" fillId="33" borderId="21" xfId="0" applyFont="1" applyFill="1" applyBorder="1" applyAlignment="1">
      <alignment/>
    </xf>
    <xf numFmtId="4" fontId="7" fillId="33" borderId="21" xfId="0" applyNumberFormat="1" applyFont="1" applyFill="1" applyBorder="1" applyAlignment="1">
      <alignment/>
    </xf>
    <xf numFmtId="0" fontId="9" fillId="0" borderId="25" xfId="73" applyFont="1" applyBorder="1" applyAlignment="1">
      <alignment horizontal="center" vertical="center" wrapText="1"/>
      <protection/>
    </xf>
    <xf numFmtId="0" fontId="9" fillId="0" borderId="0" xfId="73" applyFont="1" applyFill="1" applyBorder="1" applyAlignment="1">
      <alignment horizontal="left" vertical="top" wrapText="1"/>
      <protection/>
    </xf>
    <xf numFmtId="0" fontId="7" fillId="33" borderId="21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 vertical="center" wrapText="1"/>
    </xf>
    <xf numFmtId="4" fontId="13" fillId="33" borderId="25" xfId="0" applyNumberFormat="1" applyFont="1" applyFill="1" applyBorder="1" applyAlignment="1">
      <alignment horizontal="right" wrapText="1"/>
    </xf>
    <xf numFmtId="0" fontId="9" fillId="0" borderId="0" xfId="79" applyFont="1" applyBorder="1" applyAlignment="1">
      <alignment horizontal="center" vertical="center" wrapText="1"/>
      <protection/>
    </xf>
    <xf numFmtId="0" fontId="9" fillId="0" borderId="0" xfId="78" applyFont="1" applyFill="1" applyBorder="1" applyAlignment="1">
      <alignment horizontal="left" vertical="top" wrapText="1"/>
      <protection/>
    </xf>
    <xf numFmtId="0" fontId="7" fillId="33" borderId="32" xfId="0" applyFont="1" applyFill="1" applyBorder="1" applyAlignment="1">
      <alignment horizontal="left" vertical="center"/>
    </xf>
    <xf numFmtId="4" fontId="9" fillId="33" borderId="33" xfId="0" applyNumberFormat="1" applyFont="1" applyFill="1" applyBorder="1" applyAlignment="1">
      <alignment horizontal="right" wrapText="1"/>
    </xf>
    <xf numFmtId="4" fontId="9" fillId="33" borderId="34" xfId="0" applyNumberFormat="1" applyFont="1" applyFill="1" applyBorder="1" applyAlignment="1">
      <alignment horizontal="right" wrapText="1"/>
    </xf>
    <xf numFmtId="4" fontId="9" fillId="33" borderId="35" xfId="0" applyNumberFormat="1" applyFont="1" applyFill="1" applyBorder="1" applyAlignment="1">
      <alignment horizontal="right" wrapText="1"/>
    </xf>
    <xf numFmtId="4" fontId="9" fillId="33" borderId="36" xfId="0" applyNumberFormat="1" applyFont="1" applyFill="1" applyBorder="1" applyAlignment="1">
      <alignment horizontal="right" wrapText="1"/>
    </xf>
    <xf numFmtId="4" fontId="7" fillId="33" borderId="35" xfId="0" applyNumberFormat="1" applyFont="1" applyFill="1" applyBorder="1" applyAlignment="1">
      <alignment/>
    </xf>
    <xf numFmtId="0" fontId="7" fillId="33" borderId="35" xfId="0" applyFont="1" applyFill="1" applyBorder="1" applyAlignment="1">
      <alignment horizontal="left" vertical="center"/>
    </xf>
    <xf numFmtId="4" fontId="13" fillId="33" borderId="26" xfId="0" applyNumberFormat="1" applyFont="1" applyFill="1" applyBorder="1" applyAlignment="1">
      <alignment horizontal="right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32" xfId="0" applyFont="1" applyFill="1" applyBorder="1" applyAlignment="1">
      <alignment horizontal="center" vertical="center" wrapText="1"/>
    </xf>
    <xf numFmtId="4" fontId="13" fillId="33" borderId="35" xfId="0" applyNumberFormat="1" applyFont="1" applyFill="1" applyBorder="1" applyAlignment="1">
      <alignment horizontal="right" wrapText="1"/>
    </xf>
    <xf numFmtId="4" fontId="9" fillId="33" borderId="37" xfId="0" applyNumberFormat="1" applyFont="1" applyFill="1" applyBorder="1" applyAlignment="1">
      <alignment horizontal="right" wrapText="1"/>
    </xf>
    <xf numFmtId="0" fontId="3" fillId="33" borderId="19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31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55" fillId="0" borderId="21" xfId="0" applyFont="1" applyBorder="1" applyAlignment="1">
      <alignment/>
    </xf>
    <xf numFmtId="0" fontId="59" fillId="0" borderId="21" xfId="0" applyFont="1" applyBorder="1" applyAlignment="1">
      <alignment wrapText="1"/>
    </xf>
    <xf numFmtId="0" fontId="58" fillId="0" borderId="0" xfId="0" applyFont="1" applyAlignment="1">
      <alignment wrapText="1"/>
    </xf>
    <xf numFmtId="0" fontId="60" fillId="0" borderId="0" xfId="0" applyFont="1" applyAlignment="1">
      <alignment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13" xfId="59"/>
    <cellStyle name="Обычный 14" xfId="60"/>
    <cellStyle name="Обычный 15" xfId="61"/>
    <cellStyle name="Обычный 16" xfId="62"/>
    <cellStyle name="Обычный 18" xfId="63"/>
    <cellStyle name="Обычный 19" xfId="64"/>
    <cellStyle name="Обычный 2" xfId="65"/>
    <cellStyle name="Обычный 20" xfId="66"/>
    <cellStyle name="Обычный 22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4" xfId="83"/>
    <cellStyle name="Обычный 9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="60" zoomScaleNormal="60" zoomScalePageLayoutView="0" workbookViewId="0" topLeftCell="B1">
      <selection activeCell="O74" sqref="O74"/>
    </sheetView>
  </sheetViews>
  <sheetFormatPr defaultColWidth="9.140625" defaultRowHeight="15"/>
  <cols>
    <col min="1" max="1" width="34.00390625" style="12" customWidth="1"/>
    <col min="2" max="2" width="83.57421875" style="2" customWidth="1"/>
    <col min="3" max="3" width="25.421875" style="2" customWidth="1"/>
    <col min="4" max="11" width="28.00390625" style="2" customWidth="1"/>
    <col min="12" max="12" width="25.8515625" style="2" customWidth="1"/>
    <col min="13" max="13" width="19.7109375" style="2" customWidth="1"/>
    <col min="14" max="14" width="17.00390625" style="2" customWidth="1"/>
    <col min="15" max="15" width="146.8515625" style="20" customWidth="1"/>
    <col min="16" max="16384" width="9.140625" style="2" customWidth="1"/>
  </cols>
  <sheetData>
    <row r="1" ht="18.75">
      <c r="A1" s="1"/>
    </row>
    <row r="2" spans="1:18" ht="20.25">
      <c r="A2" s="125" t="s">
        <v>169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3"/>
      <c r="Q2" s="13"/>
      <c r="R2" s="13"/>
    </row>
    <row r="3" spans="1:15" ht="18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5" ht="19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21" t="s">
        <v>11</v>
      </c>
      <c r="O4" s="17"/>
    </row>
    <row r="5" spans="1:15" ht="63.75" thickBot="1">
      <c r="A5" s="4" t="s">
        <v>12</v>
      </c>
      <c r="B5" s="4" t="s">
        <v>13</v>
      </c>
      <c r="C5" s="5" t="s">
        <v>174</v>
      </c>
      <c r="D5" s="118" t="s">
        <v>175</v>
      </c>
      <c r="E5" s="118" t="s">
        <v>190</v>
      </c>
      <c r="F5" s="118" t="s">
        <v>176</v>
      </c>
      <c r="G5" s="122" t="s">
        <v>191</v>
      </c>
      <c r="H5" s="118" t="s">
        <v>192</v>
      </c>
      <c r="I5" s="118" t="s">
        <v>181</v>
      </c>
      <c r="J5" s="118" t="s">
        <v>178</v>
      </c>
      <c r="K5" s="118" t="s">
        <v>182</v>
      </c>
      <c r="L5" s="119" t="s">
        <v>50</v>
      </c>
      <c r="M5" s="95" t="s">
        <v>51</v>
      </c>
      <c r="N5" s="95" t="s">
        <v>52</v>
      </c>
      <c r="O5" s="25" t="s">
        <v>53</v>
      </c>
    </row>
    <row r="6" spans="1:15" ht="18.75" thickBot="1">
      <c r="A6" s="6">
        <v>1</v>
      </c>
      <c r="B6" s="6">
        <v>2</v>
      </c>
      <c r="C6" s="6">
        <v>3</v>
      </c>
      <c r="D6" s="96">
        <v>4</v>
      </c>
      <c r="E6" s="96">
        <v>4</v>
      </c>
      <c r="F6" s="96">
        <v>5</v>
      </c>
      <c r="G6" s="96"/>
      <c r="H6" s="96"/>
      <c r="I6" s="96"/>
      <c r="J6" s="96"/>
      <c r="K6" s="96"/>
      <c r="L6" s="96">
        <v>5</v>
      </c>
      <c r="M6" s="97">
        <v>6</v>
      </c>
      <c r="N6" s="97">
        <v>7</v>
      </c>
      <c r="O6" s="19">
        <v>8</v>
      </c>
    </row>
    <row r="7" spans="1:15" ht="18.75">
      <c r="A7" s="46" t="s">
        <v>14</v>
      </c>
      <c r="B7" s="47" t="s">
        <v>0</v>
      </c>
      <c r="C7" s="48">
        <f aca="true" t="shared" si="0" ref="C7:L7">C8+C15+C21+C28+C33+C36+C43+C47+C51+C56+C66</f>
        <v>304508684.05</v>
      </c>
      <c r="D7" s="117">
        <f t="shared" si="0"/>
        <v>304508684.05</v>
      </c>
      <c r="E7" s="117">
        <f>E8+E15+E21+E28+E33+E36+E43+E47+E51+E56+E66</f>
        <v>304508684.05</v>
      </c>
      <c r="F7" s="120">
        <f t="shared" si="0"/>
        <v>305808684.05</v>
      </c>
      <c r="G7" s="120">
        <f t="shared" si="0"/>
        <v>305808684.05</v>
      </c>
      <c r="H7" s="120">
        <f t="shared" si="0"/>
        <v>307808684.05</v>
      </c>
      <c r="I7" s="120">
        <f t="shared" si="0"/>
        <v>308916284.05</v>
      </c>
      <c r="J7" s="120">
        <f t="shared" si="0"/>
        <v>308916284.05</v>
      </c>
      <c r="K7" s="120">
        <f t="shared" si="0"/>
        <v>311920484.05</v>
      </c>
      <c r="L7" s="121">
        <f t="shared" si="0"/>
        <v>329624073.8000001</v>
      </c>
      <c r="M7" s="99">
        <f>L7/C7*100</f>
        <v>108.24784023101166</v>
      </c>
      <c r="N7" s="99">
        <f>L7/K7*100</f>
        <v>105.67567397951403</v>
      </c>
      <c r="O7" s="18"/>
    </row>
    <row r="8" spans="1:15" ht="59.25" customHeight="1">
      <c r="A8" s="27" t="s">
        <v>15</v>
      </c>
      <c r="B8" s="28" t="s">
        <v>1</v>
      </c>
      <c r="C8" s="29">
        <f aca="true" t="shared" si="1" ref="C8:L8">C9</f>
        <v>263000000</v>
      </c>
      <c r="D8" s="29">
        <f t="shared" si="1"/>
        <v>263000000</v>
      </c>
      <c r="E8" s="29">
        <f t="shared" si="1"/>
        <v>263000000</v>
      </c>
      <c r="F8" s="29">
        <f t="shared" si="1"/>
        <v>263000000</v>
      </c>
      <c r="G8" s="29">
        <f t="shared" si="1"/>
        <v>263000000</v>
      </c>
      <c r="H8" s="29">
        <f t="shared" si="1"/>
        <v>263700000</v>
      </c>
      <c r="I8" s="29">
        <f t="shared" si="1"/>
        <v>263700000</v>
      </c>
      <c r="J8" s="29">
        <f t="shared" si="1"/>
        <v>263700000</v>
      </c>
      <c r="K8" s="29">
        <f t="shared" si="1"/>
        <v>263700000</v>
      </c>
      <c r="L8" s="29">
        <f t="shared" si="1"/>
        <v>278373520.3</v>
      </c>
      <c r="M8" s="99">
        <f aca="true" t="shared" si="2" ref="M8:M71">L8/C8*100</f>
        <v>105.8454449809886</v>
      </c>
      <c r="N8" s="99">
        <f aca="true" t="shared" si="3" ref="N8:N71">L8/K8*100</f>
        <v>105.56447489571484</v>
      </c>
      <c r="O8" s="126" t="s">
        <v>193</v>
      </c>
    </row>
    <row r="9" spans="1:15" ht="18">
      <c r="A9" s="7" t="s">
        <v>16</v>
      </c>
      <c r="B9" s="23" t="s">
        <v>17</v>
      </c>
      <c r="C9" s="8">
        <f aca="true" t="shared" si="4" ref="C9:L9">C10+C11+C12+C13+C14</f>
        <v>263000000</v>
      </c>
      <c r="D9" s="8">
        <f t="shared" si="4"/>
        <v>263000000</v>
      </c>
      <c r="E9" s="8">
        <f>E10+E11+E12+E13+E14</f>
        <v>263000000</v>
      </c>
      <c r="F9" s="8">
        <f t="shared" si="4"/>
        <v>263000000</v>
      </c>
      <c r="G9" s="8">
        <f t="shared" si="4"/>
        <v>263000000</v>
      </c>
      <c r="H9" s="8">
        <f t="shared" si="4"/>
        <v>263700000</v>
      </c>
      <c r="I9" s="8">
        <f t="shared" si="4"/>
        <v>263700000</v>
      </c>
      <c r="J9" s="8">
        <f t="shared" si="4"/>
        <v>263700000</v>
      </c>
      <c r="K9" s="8">
        <f t="shared" si="4"/>
        <v>263700000</v>
      </c>
      <c r="L9" s="8">
        <f t="shared" si="4"/>
        <v>278373520.3</v>
      </c>
      <c r="M9" s="99">
        <f t="shared" si="2"/>
        <v>105.8454449809886</v>
      </c>
      <c r="N9" s="99">
        <f t="shared" si="3"/>
        <v>105.56447489571484</v>
      </c>
      <c r="O9" s="127"/>
    </row>
    <row r="10" spans="1:15" ht="63">
      <c r="A10" s="49" t="s">
        <v>92</v>
      </c>
      <c r="B10" s="50" t="s">
        <v>93</v>
      </c>
      <c r="C10" s="8">
        <v>259970000</v>
      </c>
      <c r="D10" s="8">
        <v>259970000</v>
      </c>
      <c r="E10" s="8">
        <v>259970000</v>
      </c>
      <c r="F10" s="8">
        <v>259970000</v>
      </c>
      <c r="G10" s="8">
        <v>259970000</v>
      </c>
      <c r="H10" s="8">
        <v>259970000</v>
      </c>
      <c r="I10" s="8">
        <v>259970000</v>
      </c>
      <c r="J10" s="8">
        <v>259970000</v>
      </c>
      <c r="K10" s="8">
        <v>257592000</v>
      </c>
      <c r="L10" s="100">
        <v>271958398.6</v>
      </c>
      <c r="M10" s="99">
        <f t="shared" si="2"/>
        <v>104.61145462938033</v>
      </c>
      <c r="N10" s="99">
        <f t="shared" si="3"/>
        <v>105.57719129476071</v>
      </c>
      <c r="O10" s="33"/>
    </row>
    <row r="11" spans="1:15" ht="94.5">
      <c r="A11" s="51" t="s">
        <v>94</v>
      </c>
      <c r="B11" s="52" t="s">
        <v>95</v>
      </c>
      <c r="C11" s="8">
        <v>200000</v>
      </c>
      <c r="D11" s="8">
        <v>200000</v>
      </c>
      <c r="E11" s="8">
        <v>200000</v>
      </c>
      <c r="F11" s="8">
        <v>200000</v>
      </c>
      <c r="G11" s="8">
        <v>200000</v>
      </c>
      <c r="H11" s="8">
        <v>200000</v>
      </c>
      <c r="I11" s="8">
        <v>200000</v>
      </c>
      <c r="J11" s="8">
        <v>200000</v>
      </c>
      <c r="K11" s="8">
        <v>228000</v>
      </c>
      <c r="L11" s="98">
        <v>229340.47</v>
      </c>
      <c r="M11" s="99">
        <f t="shared" si="2"/>
        <v>114.67023499999999</v>
      </c>
      <c r="N11" s="99">
        <f t="shared" si="3"/>
        <v>100.5879254385965</v>
      </c>
      <c r="O11" s="16"/>
    </row>
    <row r="12" spans="1:15" ht="31.5">
      <c r="A12" s="53" t="s">
        <v>96</v>
      </c>
      <c r="B12" s="54" t="s">
        <v>97</v>
      </c>
      <c r="C12" s="8">
        <v>100000</v>
      </c>
      <c r="D12" s="8">
        <v>100000</v>
      </c>
      <c r="E12" s="8">
        <v>100000</v>
      </c>
      <c r="F12" s="8">
        <v>100000</v>
      </c>
      <c r="G12" s="8">
        <v>100000</v>
      </c>
      <c r="H12" s="8">
        <v>100000</v>
      </c>
      <c r="I12" s="8">
        <v>100000</v>
      </c>
      <c r="J12" s="8">
        <v>100000</v>
      </c>
      <c r="K12" s="8">
        <v>1100000</v>
      </c>
      <c r="L12" s="98">
        <v>1383418.83</v>
      </c>
      <c r="M12" s="99">
        <f t="shared" si="2"/>
        <v>1383.41883</v>
      </c>
      <c r="N12" s="99">
        <f t="shared" si="3"/>
        <v>125.7653481818182</v>
      </c>
      <c r="O12" s="16"/>
    </row>
    <row r="13" spans="1:15" ht="78.75">
      <c r="A13" s="55" t="s">
        <v>98</v>
      </c>
      <c r="B13" s="56" t="s">
        <v>99</v>
      </c>
      <c r="C13" s="8">
        <v>30000</v>
      </c>
      <c r="D13" s="8">
        <v>30000</v>
      </c>
      <c r="E13" s="8">
        <v>30000</v>
      </c>
      <c r="F13" s="8">
        <v>30000</v>
      </c>
      <c r="G13" s="8">
        <v>30000</v>
      </c>
      <c r="H13" s="8">
        <v>30000</v>
      </c>
      <c r="I13" s="8">
        <v>30000</v>
      </c>
      <c r="J13" s="8">
        <v>30000</v>
      </c>
      <c r="K13" s="8"/>
      <c r="L13" s="98">
        <v>-2454.24</v>
      </c>
      <c r="M13" s="99">
        <f t="shared" si="2"/>
        <v>-8.1808</v>
      </c>
      <c r="N13" s="99"/>
      <c r="O13" s="16"/>
    </row>
    <row r="14" spans="1:15" ht="63">
      <c r="A14" s="57" t="s">
        <v>100</v>
      </c>
      <c r="B14" s="56" t="s">
        <v>101</v>
      </c>
      <c r="C14" s="8">
        <v>2700000</v>
      </c>
      <c r="D14" s="8">
        <v>2700000</v>
      </c>
      <c r="E14" s="8">
        <v>2700000</v>
      </c>
      <c r="F14" s="8">
        <v>2700000</v>
      </c>
      <c r="G14" s="8">
        <v>2700000</v>
      </c>
      <c r="H14" s="8">
        <v>3400000</v>
      </c>
      <c r="I14" s="8">
        <v>3400000</v>
      </c>
      <c r="J14" s="8">
        <v>3400000</v>
      </c>
      <c r="K14" s="8">
        <v>4780000</v>
      </c>
      <c r="L14" s="98">
        <v>4804816.64</v>
      </c>
      <c r="M14" s="99">
        <f t="shared" si="2"/>
        <v>177.95617185185185</v>
      </c>
      <c r="N14" s="99">
        <f t="shared" si="3"/>
        <v>100.51917656903765</v>
      </c>
      <c r="O14" s="16"/>
    </row>
    <row r="15" spans="1:15" ht="31.5">
      <c r="A15" s="27" t="s">
        <v>18</v>
      </c>
      <c r="B15" s="28" t="s">
        <v>2</v>
      </c>
      <c r="C15" s="29">
        <f aca="true" t="shared" si="5" ref="C15:L15">C16</f>
        <v>9470000</v>
      </c>
      <c r="D15" s="29">
        <f t="shared" si="5"/>
        <v>9470000</v>
      </c>
      <c r="E15" s="29">
        <f t="shared" si="5"/>
        <v>9470000</v>
      </c>
      <c r="F15" s="29">
        <f t="shared" si="5"/>
        <v>9470000</v>
      </c>
      <c r="G15" s="29">
        <f t="shared" si="5"/>
        <v>9470000</v>
      </c>
      <c r="H15" s="29">
        <f t="shared" si="5"/>
        <v>9470000</v>
      </c>
      <c r="I15" s="29">
        <f t="shared" si="5"/>
        <v>9470000</v>
      </c>
      <c r="J15" s="29">
        <f t="shared" si="5"/>
        <v>9470000</v>
      </c>
      <c r="K15" s="29">
        <f t="shared" si="5"/>
        <v>10805000</v>
      </c>
      <c r="L15" s="98">
        <f t="shared" si="5"/>
        <v>11719944.07</v>
      </c>
      <c r="M15" s="99">
        <f t="shared" si="2"/>
        <v>123.75864910242873</v>
      </c>
      <c r="N15" s="99">
        <f t="shared" si="3"/>
        <v>108.46778408144377</v>
      </c>
      <c r="O15" s="16"/>
    </row>
    <row r="16" spans="1:15" ht="31.5">
      <c r="A16" s="7" t="s">
        <v>19</v>
      </c>
      <c r="B16" s="24" t="s">
        <v>20</v>
      </c>
      <c r="C16" s="9">
        <f aca="true" t="shared" si="6" ref="C16:L16">C17+C18+C19+C20</f>
        <v>9470000</v>
      </c>
      <c r="D16" s="9">
        <f t="shared" si="6"/>
        <v>9470000</v>
      </c>
      <c r="E16" s="9">
        <f>E17+E18+E19+E20</f>
        <v>9470000</v>
      </c>
      <c r="F16" s="9">
        <f t="shared" si="6"/>
        <v>9470000</v>
      </c>
      <c r="G16" s="9">
        <f t="shared" si="6"/>
        <v>9470000</v>
      </c>
      <c r="H16" s="9">
        <f t="shared" si="6"/>
        <v>9470000</v>
      </c>
      <c r="I16" s="9">
        <f t="shared" si="6"/>
        <v>9470000</v>
      </c>
      <c r="J16" s="9">
        <f t="shared" si="6"/>
        <v>9470000</v>
      </c>
      <c r="K16" s="9">
        <f t="shared" si="6"/>
        <v>10805000</v>
      </c>
      <c r="L16" s="9">
        <f t="shared" si="6"/>
        <v>11719944.07</v>
      </c>
      <c r="M16" s="99">
        <f t="shared" si="2"/>
        <v>123.75864910242873</v>
      </c>
      <c r="N16" s="99">
        <f t="shared" si="3"/>
        <v>108.46778408144377</v>
      </c>
      <c r="O16" s="16"/>
    </row>
    <row r="17" spans="1:15" ht="94.5">
      <c r="A17" s="36" t="s">
        <v>62</v>
      </c>
      <c r="B17" s="37" t="s">
        <v>63</v>
      </c>
      <c r="C17" s="8">
        <v>4340000</v>
      </c>
      <c r="D17" s="8">
        <v>4340000</v>
      </c>
      <c r="E17" s="8">
        <v>4340000</v>
      </c>
      <c r="F17" s="8">
        <v>4340000</v>
      </c>
      <c r="G17" s="8">
        <v>4340000</v>
      </c>
      <c r="H17" s="8">
        <v>4340000</v>
      </c>
      <c r="I17" s="8">
        <v>4340000</v>
      </c>
      <c r="J17" s="8">
        <v>4340000</v>
      </c>
      <c r="K17" s="8">
        <v>5396000</v>
      </c>
      <c r="L17" s="98">
        <v>5875290.47</v>
      </c>
      <c r="M17" s="99">
        <f t="shared" si="2"/>
        <v>135.3753564516129</v>
      </c>
      <c r="N17" s="99">
        <f t="shared" si="3"/>
        <v>108.88232894736842</v>
      </c>
      <c r="O17" s="16"/>
    </row>
    <row r="18" spans="1:15" ht="63" customHeight="1">
      <c r="A18" s="38" t="s">
        <v>64</v>
      </c>
      <c r="B18" s="39" t="s">
        <v>65</v>
      </c>
      <c r="C18" s="8">
        <v>22000</v>
      </c>
      <c r="D18" s="8">
        <v>22000</v>
      </c>
      <c r="E18" s="8">
        <v>22000</v>
      </c>
      <c r="F18" s="8">
        <v>22000</v>
      </c>
      <c r="G18" s="8">
        <v>22000</v>
      </c>
      <c r="H18" s="8">
        <v>22000</v>
      </c>
      <c r="I18" s="8">
        <v>22000</v>
      </c>
      <c r="J18" s="8">
        <v>22000</v>
      </c>
      <c r="K18" s="8">
        <v>30000</v>
      </c>
      <c r="L18" s="98">
        <v>31735.69</v>
      </c>
      <c r="M18" s="99">
        <f t="shared" si="2"/>
        <v>144.25313636363634</v>
      </c>
      <c r="N18" s="99">
        <f t="shared" si="3"/>
        <v>105.78563333333332</v>
      </c>
      <c r="O18" s="14"/>
    </row>
    <row r="19" spans="1:15" ht="94.5">
      <c r="A19" s="40" t="s">
        <v>66</v>
      </c>
      <c r="B19" s="41" t="s">
        <v>67</v>
      </c>
      <c r="C19" s="8">
        <v>5666000</v>
      </c>
      <c r="D19" s="8">
        <v>5666000</v>
      </c>
      <c r="E19" s="8">
        <v>5666000</v>
      </c>
      <c r="F19" s="8">
        <v>5666000</v>
      </c>
      <c r="G19" s="8">
        <v>5666000</v>
      </c>
      <c r="H19" s="8">
        <v>5666000</v>
      </c>
      <c r="I19" s="8">
        <v>5666000</v>
      </c>
      <c r="J19" s="8">
        <v>5666000</v>
      </c>
      <c r="K19" s="8">
        <v>5999000</v>
      </c>
      <c r="L19" s="98">
        <v>6486984.21</v>
      </c>
      <c r="M19" s="99">
        <f t="shared" si="2"/>
        <v>114.48966131309565</v>
      </c>
      <c r="N19" s="99">
        <f t="shared" si="3"/>
        <v>108.13442590431738</v>
      </c>
      <c r="O19" s="15"/>
    </row>
    <row r="20" spans="1:15" ht="94.5">
      <c r="A20" s="40" t="s">
        <v>68</v>
      </c>
      <c r="B20" s="41" t="s">
        <v>69</v>
      </c>
      <c r="C20" s="8">
        <v>-558000</v>
      </c>
      <c r="D20" s="8">
        <v>-558000</v>
      </c>
      <c r="E20" s="8">
        <v>-558000</v>
      </c>
      <c r="F20" s="8">
        <v>-558000</v>
      </c>
      <c r="G20" s="8">
        <v>-558000</v>
      </c>
      <c r="H20" s="8">
        <v>-558000</v>
      </c>
      <c r="I20" s="8">
        <v>-558000</v>
      </c>
      <c r="J20" s="8">
        <v>-558000</v>
      </c>
      <c r="K20" s="8">
        <v>-620000</v>
      </c>
      <c r="L20" s="98">
        <v>-674066.3</v>
      </c>
      <c r="M20" s="99">
        <f t="shared" si="2"/>
        <v>120.80041218637993</v>
      </c>
      <c r="N20" s="99">
        <f t="shared" si="3"/>
        <v>108.72037096774194</v>
      </c>
      <c r="O20" s="15"/>
    </row>
    <row r="21" spans="1:15" ht="18">
      <c r="A21" s="27" t="s">
        <v>21</v>
      </c>
      <c r="B21" s="28" t="s">
        <v>3</v>
      </c>
      <c r="C21" s="29">
        <f aca="true" t="shared" si="7" ref="C21:L21">C22+C25+C26+C27</f>
        <v>9363000</v>
      </c>
      <c r="D21" s="29">
        <f t="shared" si="7"/>
        <v>9363000</v>
      </c>
      <c r="E21" s="29">
        <f>E22+E25+E26+E27</f>
        <v>9363000</v>
      </c>
      <c r="F21" s="29">
        <f t="shared" si="7"/>
        <v>9363000</v>
      </c>
      <c r="G21" s="29">
        <f t="shared" si="7"/>
        <v>9363000</v>
      </c>
      <c r="H21" s="29">
        <f t="shared" si="7"/>
        <v>9363000</v>
      </c>
      <c r="I21" s="29">
        <f t="shared" si="7"/>
        <v>9363000</v>
      </c>
      <c r="J21" s="29">
        <f t="shared" si="7"/>
        <v>9363000</v>
      </c>
      <c r="K21" s="29">
        <f t="shared" si="7"/>
        <v>10815500</v>
      </c>
      <c r="L21" s="29">
        <f t="shared" si="7"/>
        <v>11429215.99</v>
      </c>
      <c r="M21" s="99">
        <f t="shared" si="2"/>
        <v>122.06788411833813</v>
      </c>
      <c r="N21" s="99">
        <f t="shared" si="3"/>
        <v>105.67441163145486</v>
      </c>
      <c r="O21" s="15"/>
    </row>
    <row r="22" spans="1:15" ht="35.25" customHeight="1">
      <c r="A22" s="7" t="s">
        <v>70</v>
      </c>
      <c r="B22" s="23" t="s">
        <v>71</v>
      </c>
      <c r="C22" s="8">
        <f aca="true" t="shared" si="8" ref="C22:L22">C23+C24</f>
        <v>7300000</v>
      </c>
      <c r="D22" s="8">
        <f t="shared" si="8"/>
        <v>7300000</v>
      </c>
      <c r="E22" s="8">
        <f>E23+E24</f>
        <v>7300000</v>
      </c>
      <c r="F22" s="8">
        <f t="shared" si="8"/>
        <v>7300000</v>
      </c>
      <c r="G22" s="8">
        <f t="shared" si="8"/>
        <v>7300000</v>
      </c>
      <c r="H22" s="8">
        <f t="shared" si="8"/>
        <v>7300000</v>
      </c>
      <c r="I22" s="8">
        <f t="shared" si="8"/>
        <v>7300000</v>
      </c>
      <c r="J22" s="8">
        <f t="shared" si="8"/>
        <v>7300000</v>
      </c>
      <c r="K22" s="8">
        <f t="shared" si="8"/>
        <v>8330000</v>
      </c>
      <c r="L22" s="9">
        <f t="shared" si="8"/>
        <v>8633270.18</v>
      </c>
      <c r="M22" s="99">
        <f t="shared" si="2"/>
        <v>118.26397506849315</v>
      </c>
      <c r="N22" s="99">
        <f t="shared" si="3"/>
        <v>103.64069843937575</v>
      </c>
      <c r="O22" s="15"/>
    </row>
    <row r="23" spans="1:15" ht="35.25" customHeight="1">
      <c r="A23" s="7" t="s">
        <v>72</v>
      </c>
      <c r="B23" s="23" t="s">
        <v>73</v>
      </c>
      <c r="C23" s="8">
        <v>6400000</v>
      </c>
      <c r="D23" s="8">
        <v>6400000</v>
      </c>
      <c r="E23" s="8">
        <v>6400000</v>
      </c>
      <c r="F23" s="8">
        <v>6400000</v>
      </c>
      <c r="G23" s="8">
        <v>6400000</v>
      </c>
      <c r="H23" s="8">
        <v>6400000</v>
      </c>
      <c r="I23" s="8">
        <v>6400000</v>
      </c>
      <c r="J23" s="8">
        <v>6400000</v>
      </c>
      <c r="K23" s="8">
        <v>4941000</v>
      </c>
      <c r="L23" s="98">
        <v>5072153.82</v>
      </c>
      <c r="M23" s="99">
        <f t="shared" si="2"/>
        <v>79.2524034375</v>
      </c>
      <c r="N23" s="99">
        <f t="shared" si="3"/>
        <v>102.6543982999393</v>
      </c>
      <c r="O23" s="15"/>
    </row>
    <row r="24" spans="1:15" ht="31.5" customHeight="1">
      <c r="A24" s="7" t="s">
        <v>72</v>
      </c>
      <c r="B24" s="23" t="s">
        <v>74</v>
      </c>
      <c r="C24" s="8">
        <v>900000</v>
      </c>
      <c r="D24" s="8">
        <v>900000</v>
      </c>
      <c r="E24" s="8">
        <v>900000</v>
      </c>
      <c r="F24" s="8">
        <v>900000</v>
      </c>
      <c r="G24" s="8">
        <v>900000</v>
      </c>
      <c r="H24" s="8">
        <v>900000</v>
      </c>
      <c r="I24" s="8">
        <v>900000</v>
      </c>
      <c r="J24" s="8">
        <v>900000</v>
      </c>
      <c r="K24" s="8">
        <v>3389000</v>
      </c>
      <c r="L24" s="98">
        <v>3561116.36</v>
      </c>
      <c r="M24" s="99">
        <f t="shared" si="2"/>
        <v>395.6795955555555</v>
      </c>
      <c r="N24" s="99">
        <f t="shared" si="3"/>
        <v>105.07867689583948</v>
      </c>
      <c r="O24" s="15"/>
    </row>
    <row r="25" spans="1:15" ht="26.25" customHeight="1">
      <c r="A25" s="7" t="s">
        <v>75</v>
      </c>
      <c r="B25" s="23" t="s">
        <v>22</v>
      </c>
      <c r="C25" s="8"/>
      <c r="D25" s="8"/>
      <c r="E25" s="8"/>
      <c r="F25" s="8"/>
      <c r="G25" s="8"/>
      <c r="H25" s="8"/>
      <c r="I25" s="8"/>
      <c r="J25" s="8"/>
      <c r="K25" s="8"/>
      <c r="L25" s="98">
        <v>-94028.35</v>
      </c>
      <c r="M25" s="99"/>
      <c r="N25" s="99"/>
      <c r="O25" s="15" t="s">
        <v>196</v>
      </c>
    </row>
    <row r="26" spans="1:15" ht="26.25" customHeight="1">
      <c r="A26" s="7" t="s">
        <v>23</v>
      </c>
      <c r="B26" s="23" t="s">
        <v>24</v>
      </c>
      <c r="C26" s="8">
        <v>498000</v>
      </c>
      <c r="D26" s="8">
        <v>498000</v>
      </c>
      <c r="E26" s="8">
        <v>498000</v>
      </c>
      <c r="F26" s="8">
        <v>498000</v>
      </c>
      <c r="G26" s="8">
        <v>498000</v>
      </c>
      <c r="H26" s="8">
        <v>498000</v>
      </c>
      <c r="I26" s="8">
        <v>498000</v>
      </c>
      <c r="J26" s="8">
        <v>498000</v>
      </c>
      <c r="K26" s="8">
        <v>604500</v>
      </c>
      <c r="L26" s="98">
        <v>604500.73</v>
      </c>
      <c r="M26" s="99">
        <f t="shared" si="2"/>
        <v>121.38568875502007</v>
      </c>
      <c r="N26" s="99">
        <f t="shared" si="3"/>
        <v>100.00012076095948</v>
      </c>
      <c r="O26" s="15"/>
    </row>
    <row r="27" spans="1:15" ht="32.25" customHeight="1">
      <c r="A27" s="32" t="s">
        <v>76</v>
      </c>
      <c r="B27" s="22" t="s">
        <v>25</v>
      </c>
      <c r="C27" s="8">
        <v>1565000</v>
      </c>
      <c r="D27" s="8">
        <v>1565000</v>
      </c>
      <c r="E27" s="8">
        <v>1565000</v>
      </c>
      <c r="F27" s="8">
        <v>1565000</v>
      </c>
      <c r="G27" s="8">
        <v>1565000</v>
      </c>
      <c r="H27" s="8">
        <v>1565000</v>
      </c>
      <c r="I27" s="8">
        <v>1565000</v>
      </c>
      <c r="J27" s="8">
        <v>1565000</v>
      </c>
      <c r="K27" s="8">
        <v>1881000</v>
      </c>
      <c r="L27" s="98">
        <v>2285473.43</v>
      </c>
      <c r="M27" s="99">
        <f t="shared" si="2"/>
        <v>146.0366408945687</v>
      </c>
      <c r="N27" s="99">
        <f t="shared" si="3"/>
        <v>121.50310632642211</v>
      </c>
      <c r="O27" s="15" t="s">
        <v>59</v>
      </c>
    </row>
    <row r="28" spans="1:15" ht="18">
      <c r="A28" s="34" t="s">
        <v>60</v>
      </c>
      <c r="B28" s="42" t="s">
        <v>77</v>
      </c>
      <c r="C28" s="31">
        <f aca="true" t="shared" si="9" ref="C28:L28">C29+C30</f>
        <v>5507000</v>
      </c>
      <c r="D28" s="31">
        <f t="shared" si="9"/>
        <v>5507000</v>
      </c>
      <c r="E28" s="31">
        <f>E29+E30</f>
        <v>5507000</v>
      </c>
      <c r="F28" s="31">
        <f t="shared" si="9"/>
        <v>5507000</v>
      </c>
      <c r="G28" s="31">
        <f t="shared" si="9"/>
        <v>5507000</v>
      </c>
      <c r="H28" s="31">
        <f t="shared" si="9"/>
        <v>5507000</v>
      </c>
      <c r="I28" s="31">
        <f t="shared" si="9"/>
        <v>5507000</v>
      </c>
      <c r="J28" s="31">
        <f t="shared" si="9"/>
        <v>5507000</v>
      </c>
      <c r="K28" s="31">
        <f t="shared" si="9"/>
        <v>5507000</v>
      </c>
      <c r="L28" s="100">
        <f t="shared" si="9"/>
        <v>5329610.73</v>
      </c>
      <c r="M28" s="99">
        <f t="shared" si="2"/>
        <v>96.77884020337753</v>
      </c>
      <c r="N28" s="99">
        <f t="shared" si="3"/>
        <v>96.77884020337753</v>
      </c>
      <c r="O28" s="14"/>
    </row>
    <row r="29" spans="1:15" ht="18.75">
      <c r="A29" s="35" t="s">
        <v>61</v>
      </c>
      <c r="B29" s="43" t="s">
        <v>57</v>
      </c>
      <c r="C29" s="9">
        <v>2147000</v>
      </c>
      <c r="D29" s="9">
        <v>2147000</v>
      </c>
      <c r="E29" s="9">
        <v>2147000</v>
      </c>
      <c r="F29" s="9">
        <v>2147000</v>
      </c>
      <c r="G29" s="9">
        <v>2147000</v>
      </c>
      <c r="H29" s="9">
        <v>2147000</v>
      </c>
      <c r="I29" s="9">
        <v>2147000</v>
      </c>
      <c r="J29" s="9">
        <v>2147000</v>
      </c>
      <c r="K29" s="9">
        <v>2147000</v>
      </c>
      <c r="L29" s="98">
        <v>2148799.18</v>
      </c>
      <c r="M29" s="99">
        <f t="shared" si="2"/>
        <v>100.08379972054028</v>
      </c>
      <c r="N29" s="99">
        <f t="shared" si="3"/>
        <v>100.08379972054028</v>
      </c>
      <c r="O29" s="16"/>
    </row>
    <row r="30" spans="1:15" ht="18.75">
      <c r="A30" s="35" t="s">
        <v>78</v>
      </c>
      <c r="B30" s="43" t="s">
        <v>58</v>
      </c>
      <c r="C30" s="9">
        <f aca="true" t="shared" si="10" ref="C30:L30">C31+C32</f>
        <v>3360000</v>
      </c>
      <c r="D30" s="9">
        <f t="shared" si="10"/>
        <v>3360000</v>
      </c>
      <c r="E30" s="9">
        <f>E31+E32</f>
        <v>3360000</v>
      </c>
      <c r="F30" s="9">
        <f t="shared" si="10"/>
        <v>3360000</v>
      </c>
      <c r="G30" s="9">
        <f t="shared" si="10"/>
        <v>3360000</v>
      </c>
      <c r="H30" s="9">
        <f t="shared" si="10"/>
        <v>3360000</v>
      </c>
      <c r="I30" s="9">
        <f t="shared" si="10"/>
        <v>3360000</v>
      </c>
      <c r="J30" s="9">
        <f t="shared" si="10"/>
        <v>3360000</v>
      </c>
      <c r="K30" s="9">
        <f t="shared" si="10"/>
        <v>3360000</v>
      </c>
      <c r="L30" s="9">
        <f t="shared" si="10"/>
        <v>3180811.55</v>
      </c>
      <c r="M30" s="99">
        <f t="shared" si="2"/>
        <v>94.66701041666667</v>
      </c>
      <c r="N30" s="99">
        <f t="shared" si="3"/>
        <v>94.66701041666667</v>
      </c>
      <c r="O30" s="16" t="s">
        <v>197</v>
      </c>
    </row>
    <row r="31" spans="1:15" ht="27" customHeight="1">
      <c r="A31" s="44" t="s">
        <v>79</v>
      </c>
      <c r="B31" s="43" t="s">
        <v>80</v>
      </c>
      <c r="C31" s="9">
        <v>1960000</v>
      </c>
      <c r="D31" s="9">
        <v>1960000</v>
      </c>
      <c r="E31" s="9">
        <v>1960000</v>
      </c>
      <c r="F31" s="9">
        <v>1960000</v>
      </c>
      <c r="G31" s="9">
        <v>1960000</v>
      </c>
      <c r="H31" s="9">
        <v>1960000</v>
      </c>
      <c r="I31" s="9">
        <v>1960000</v>
      </c>
      <c r="J31" s="9">
        <v>1960000</v>
      </c>
      <c r="K31" s="9">
        <v>1960000</v>
      </c>
      <c r="L31" s="98">
        <v>1690224.61</v>
      </c>
      <c r="M31" s="99">
        <f t="shared" si="2"/>
        <v>86.23594948979593</v>
      </c>
      <c r="N31" s="99">
        <f t="shared" si="3"/>
        <v>86.23594948979593</v>
      </c>
      <c r="O31" s="90"/>
    </row>
    <row r="32" spans="1:15" ht="42.75" customHeight="1">
      <c r="A32" s="45" t="s">
        <v>81</v>
      </c>
      <c r="B32" s="43" t="s">
        <v>82</v>
      </c>
      <c r="C32" s="9">
        <v>1400000</v>
      </c>
      <c r="D32" s="9">
        <v>1400000</v>
      </c>
      <c r="E32" s="9">
        <v>1400000</v>
      </c>
      <c r="F32" s="9">
        <v>1400000</v>
      </c>
      <c r="G32" s="9">
        <v>1400000</v>
      </c>
      <c r="H32" s="9">
        <v>1400000</v>
      </c>
      <c r="I32" s="9">
        <v>1400000</v>
      </c>
      <c r="J32" s="9">
        <v>1400000</v>
      </c>
      <c r="K32" s="9">
        <v>1400000</v>
      </c>
      <c r="L32" s="98">
        <v>1490586.94</v>
      </c>
      <c r="M32" s="99">
        <f t="shared" si="2"/>
        <v>106.4704957142857</v>
      </c>
      <c r="N32" s="99">
        <f t="shared" si="3"/>
        <v>106.4704957142857</v>
      </c>
      <c r="O32" s="90"/>
    </row>
    <row r="33" spans="1:15" ht="31.5">
      <c r="A33" s="27" t="s">
        <v>26</v>
      </c>
      <c r="B33" s="28" t="s">
        <v>4</v>
      </c>
      <c r="C33" s="29">
        <f aca="true" t="shared" si="11" ref="C33:L33">C34</f>
        <v>1260000</v>
      </c>
      <c r="D33" s="29">
        <f t="shared" si="11"/>
        <v>1260000</v>
      </c>
      <c r="E33" s="29">
        <f t="shared" si="11"/>
        <v>1260000</v>
      </c>
      <c r="F33" s="29">
        <f t="shared" si="11"/>
        <v>1260000</v>
      </c>
      <c r="G33" s="29">
        <f t="shared" si="11"/>
        <v>1260000</v>
      </c>
      <c r="H33" s="29">
        <f t="shared" si="11"/>
        <v>1925000</v>
      </c>
      <c r="I33" s="29">
        <f t="shared" si="11"/>
        <v>2185000</v>
      </c>
      <c r="J33" s="29">
        <f t="shared" si="11"/>
        <v>2185000</v>
      </c>
      <c r="K33" s="29">
        <f t="shared" si="11"/>
        <v>1735000</v>
      </c>
      <c r="L33" s="29">
        <f t="shared" si="11"/>
        <v>1821888.1</v>
      </c>
      <c r="M33" s="99">
        <f t="shared" si="2"/>
        <v>144.59429365079365</v>
      </c>
      <c r="N33" s="99">
        <f t="shared" si="3"/>
        <v>105.00795965417868</v>
      </c>
      <c r="O33" s="14" t="s">
        <v>54</v>
      </c>
    </row>
    <row r="34" spans="1:15" ht="51.75" customHeight="1">
      <c r="A34" s="27" t="s">
        <v>102</v>
      </c>
      <c r="B34" s="24" t="s">
        <v>27</v>
      </c>
      <c r="C34" s="8">
        <v>1260000</v>
      </c>
      <c r="D34" s="8">
        <v>1260000</v>
      </c>
      <c r="E34" s="8">
        <v>1260000</v>
      </c>
      <c r="F34" s="8">
        <v>1260000</v>
      </c>
      <c r="G34" s="8">
        <v>1260000</v>
      </c>
      <c r="H34" s="8">
        <v>1925000</v>
      </c>
      <c r="I34" s="8">
        <v>2185000</v>
      </c>
      <c r="J34" s="8">
        <v>2185000</v>
      </c>
      <c r="K34" s="8">
        <v>1735000</v>
      </c>
      <c r="L34" s="98">
        <v>1821888.1</v>
      </c>
      <c r="M34" s="99">
        <f t="shared" si="2"/>
        <v>144.59429365079365</v>
      </c>
      <c r="N34" s="99">
        <f t="shared" si="3"/>
        <v>105.00795965417868</v>
      </c>
      <c r="O34" s="15"/>
    </row>
    <row r="35" spans="1:15" ht="45.75" customHeight="1">
      <c r="A35" s="7" t="s">
        <v>103</v>
      </c>
      <c r="B35" s="24" t="s">
        <v>27</v>
      </c>
      <c r="C35" s="8"/>
      <c r="D35" s="8"/>
      <c r="E35" s="8"/>
      <c r="F35" s="8"/>
      <c r="G35" s="8"/>
      <c r="H35" s="8"/>
      <c r="I35" s="8"/>
      <c r="J35" s="8"/>
      <c r="K35" s="8"/>
      <c r="L35" s="98"/>
      <c r="M35" s="99"/>
      <c r="N35" s="99"/>
      <c r="O35" s="30"/>
    </row>
    <row r="36" spans="1:15" ht="45.75" customHeight="1">
      <c r="A36" s="27" t="s">
        <v>28</v>
      </c>
      <c r="B36" s="28" t="s">
        <v>9</v>
      </c>
      <c r="C36" s="29">
        <f aca="true" t="shared" si="12" ref="C36:K36">C38</f>
        <v>12331000</v>
      </c>
      <c r="D36" s="29">
        <f t="shared" si="12"/>
        <v>12331000</v>
      </c>
      <c r="E36" s="29">
        <f>E38</f>
        <v>12331000</v>
      </c>
      <c r="F36" s="29">
        <f t="shared" si="12"/>
        <v>12331000</v>
      </c>
      <c r="G36" s="29">
        <f t="shared" si="12"/>
        <v>12331000</v>
      </c>
      <c r="H36" s="29">
        <f t="shared" si="12"/>
        <v>12333000</v>
      </c>
      <c r="I36" s="29">
        <f t="shared" si="12"/>
        <v>12334600</v>
      </c>
      <c r="J36" s="29">
        <f t="shared" si="12"/>
        <v>12334600</v>
      </c>
      <c r="K36" s="29">
        <f t="shared" si="12"/>
        <v>13384800</v>
      </c>
      <c r="L36" s="29">
        <f>L37+L38+L42</f>
        <v>14157989.01</v>
      </c>
      <c r="M36" s="99">
        <f t="shared" si="2"/>
        <v>114.81622747546834</v>
      </c>
      <c r="N36" s="99">
        <f t="shared" si="3"/>
        <v>105.7766198224852</v>
      </c>
      <c r="O36" s="30"/>
    </row>
    <row r="37" spans="1:15" ht="31.5">
      <c r="A37" s="7" t="s">
        <v>83</v>
      </c>
      <c r="B37" s="23" t="s">
        <v>84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99"/>
      <c r="N37" s="99"/>
      <c r="O37" s="126"/>
    </row>
    <row r="38" spans="1:15" ht="73.5" customHeight="1">
      <c r="A38" s="7" t="s">
        <v>29</v>
      </c>
      <c r="B38" s="23" t="s">
        <v>30</v>
      </c>
      <c r="C38" s="8">
        <f>C39+C40+C41</f>
        <v>12331000</v>
      </c>
      <c r="D38" s="8">
        <f>D39+D40+D41</f>
        <v>12331000</v>
      </c>
      <c r="E38" s="8">
        <f>E39+E40+E41</f>
        <v>12331000</v>
      </c>
      <c r="F38" s="8">
        <f>F39+F40+F41</f>
        <v>12331000</v>
      </c>
      <c r="G38" s="8">
        <f>G39+G40+G41</f>
        <v>12331000</v>
      </c>
      <c r="H38" s="8">
        <f>H39+H40+H41+H42</f>
        <v>12333000</v>
      </c>
      <c r="I38" s="8">
        <f>I39+I40+I41+I42</f>
        <v>12334600</v>
      </c>
      <c r="J38" s="8">
        <f>J39+J40+J41+J42</f>
        <v>12334600</v>
      </c>
      <c r="K38" s="8">
        <f>K39+K40+K41+K42</f>
        <v>13384800</v>
      </c>
      <c r="L38" s="8">
        <f>L39+L40+L41</f>
        <v>14153789.01</v>
      </c>
      <c r="M38" s="99">
        <f t="shared" si="2"/>
        <v>114.78216697753629</v>
      </c>
      <c r="N38" s="99">
        <f t="shared" si="3"/>
        <v>105.74524094495249</v>
      </c>
      <c r="O38" s="127"/>
    </row>
    <row r="39" spans="1:15" ht="63">
      <c r="A39" s="10" t="s">
        <v>85</v>
      </c>
      <c r="B39" s="24" t="s">
        <v>86</v>
      </c>
      <c r="C39" s="8">
        <v>9125000</v>
      </c>
      <c r="D39" s="8">
        <v>9125000</v>
      </c>
      <c r="E39" s="8">
        <v>9125000</v>
      </c>
      <c r="F39" s="8">
        <v>9125000</v>
      </c>
      <c r="G39" s="8">
        <v>9125000</v>
      </c>
      <c r="H39" s="8">
        <v>9125000</v>
      </c>
      <c r="I39" s="8">
        <v>9125000</v>
      </c>
      <c r="J39" s="8">
        <v>9125000</v>
      </c>
      <c r="K39" s="98">
        <v>10175000</v>
      </c>
      <c r="L39" s="98">
        <v>10975729.28</v>
      </c>
      <c r="M39" s="99">
        <f t="shared" si="2"/>
        <v>120.28196471232877</v>
      </c>
      <c r="N39" s="99">
        <f t="shared" si="3"/>
        <v>107.86957523341523</v>
      </c>
      <c r="O39" s="16" t="s">
        <v>198</v>
      </c>
    </row>
    <row r="40" spans="1:15" ht="36.75" customHeight="1">
      <c r="A40" s="10" t="s">
        <v>87</v>
      </c>
      <c r="B40" s="24" t="s">
        <v>55</v>
      </c>
      <c r="C40" s="8">
        <v>150000</v>
      </c>
      <c r="D40" s="8">
        <v>150000</v>
      </c>
      <c r="E40" s="8">
        <v>150000</v>
      </c>
      <c r="F40" s="8">
        <v>150000</v>
      </c>
      <c r="G40" s="8">
        <v>150000</v>
      </c>
      <c r="H40" s="8">
        <v>150000</v>
      </c>
      <c r="I40" s="8">
        <v>150000</v>
      </c>
      <c r="J40" s="8">
        <v>150000</v>
      </c>
      <c r="K40" s="8">
        <v>150000</v>
      </c>
      <c r="L40" s="98">
        <v>173262.3</v>
      </c>
      <c r="M40" s="99">
        <f t="shared" si="2"/>
        <v>115.50819999999999</v>
      </c>
      <c r="N40" s="99">
        <f t="shared" si="3"/>
        <v>115.50819999999999</v>
      </c>
      <c r="O40" s="91"/>
    </row>
    <row r="41" spans="1:15" ht="31.5" customHeight="1">
      <c r="A41" s="10" t="s">
        <v>88</v>
      </c>
      <c r="B41" s="24" t="s">
        <v>89</v>
      </c>
      <c r="C41" s="8">
        <v>3056000</v>
      </c>
      <c r="D41" s="8">
        <v>3056000</v>
      </c>
      <c r="E41" s="8">
        <v>3056000</v>
      </c>
      <c r="F41" s="8">
        <v>3056000</v>
      </c>
      <c r="G41" s="8">
        <v>3056000</v>
      </c>
      <c r="H41" s="8">
        <v>3056000</v>
      </c>
      <c r="I41" s="8">
        <v>3056000</v>
      </c>
      <c r="J41" s="8">
        <v>3056000</v>
      </c>
      <c r="K41" s="8">
        <v>3056000</v>
      </c>
      <c r="L41" s="100">
        <v>3004797.43</v>
      </c>
      <c r="M41" s="99">
        <f t="shared" si="2"/>
        <v>98.32452323298429</v>
      </c>
      <c r="N41" s="99">
        <f t="shared" si="3"/>
        <v>98.32452323298429</v>
      </c>
      <c r="O41" s="16" t="s">
        <v>199</v>
      </c>
    </row>
    <row r="42" spans="1:15" ht="55.5" customHeight="1">
      <c r="A42" s="10" t="s">
        <v>90</v>
      </c>
      <c r="B42" s="24" t="s">
        <v>91</v>
      </c>
      <c r="C42" s="8"/>
      <c r="D42" s="8"/>
      <c r="E42" s="8"/>
      <c r="F42" s="8"/>
      <c r="G42" s="8"/>
      <c r="H42" s="8">
        <v>2000</v>
      </c>
      <c r="I42" s="8">
        <v>3600</v>
      </c>
      <c r="J42" s="8">
        <v>3600</v>
      </c>
      <c r="K42" s="8">
        <v>3800</v>
      </c>
      <c r="L42" s="98">
        <v>4200</v>
      </c>
      <c r="M42" s="99"/>
      <c r="N42" s="99">
        <f t="shared" si="3"/>
        <v>110.5263157894737</v>
      </c>
      <c r="O42" s="126"/>
    </row>
    <row r="43" spans="1:15" ht="18">
      <c r="A43" s="27" t="s">
        <v>31</v>
      </c>
      <c r="B43" s="28" t="s">
        <v>8</v>
      </c>
      <c r="C43" s="29">
        <f aca="true" t="shared" si="13" ref="C43:L43">C44+C45+C46</f>
        <v>645000</v>
      </c>
      <c r="D43" s="29">
        <f t="shared" si="13"/>
        <v>645000</v>
      </c>
      <c r="E43" s="29">
        <f>E44+E45+E46</f>
        <v>645000</v>
      </c>
      <c r="F43" s="29">
        <f t="shared" si="13"/>
        <v>1445000</v>
      </c>
      <c r="G43" s="29">
        <f t="shared" si="13"/>
        <v>1445000</v>
      </c>
      <c r="H43" s="29">
        <f t="shared" si="13"/>
        <v>1445000</v>
      </c>
      <c r="I43" s="29">
        <f t="shared" si="13"/>
        <v>1515000</v>
      </c>
      <c r="J43" s="29">
        <f t="shared" si="13"/>
        <v>1515000</v>
      </c>
      <c r="K43" s="29">
        <f t="shared" si="13"/>
        <v>1445000</v>
      </c>
      <c r="L43" s="98">
        <f t="shared" si="13"/>
        <v>1444868.5099999998</v>
      </c>
      <c r="M43" s="99">
        <f t="shared" si="2"/>
        <v>224.01062170542633</v>
      </c>
      <c r="N43" s="99">
        <f t="shared" si="3"/>
        <v>99.99090034602075</v>
      </c>
      <c r="O43" s="127"/>
    </row>
    <row r="44" spans="1:15" ht="31.5">
      <c r="A44" s="7" t="s">
        <v>104</v>
      </c>
      <c r="B44" s="58" t="s">
        <v>105</v>
      </c>
      <c r="C44" s="8">
        <v>45000</v>
      </c>
      <c r="D44" s="8">
        <v>45000</v>
      </c>
      <c r="E44" s="8">
        <v>45000</v>
      </c>
      <c r="F44" s="8">
        <v>45000</v>
      </c>
      <c r="G44" s="8">
        <v>45000</v>
      </c>
      <c r="H44" s="8">
        <v>45000</v>
      </c>
      <c r="I44" s="8">
        <v>45000</v>
      </c>
      <c r="J44" s="8">
        <v>45000</v>
      </c>
      <c r="K44" s="8">
        <v>11000</v>
      </c>
      <c r="L44" s="98">
        <v>11491.48</v>
      </c>
      <c r="M44" s="99">
        <f t="shared" si="2"/>
        <v>25.53662222222222</v>
      </c>
      <c r="N44" s="99">
        <f t="shared" si="3"/>
        <v>104.468</v>
      </c>
      <c r="O44" s="128" t="s">
        <v>200</v>
      </c>
    </row>
    <row r="45" spans="1:15" ht="18">
      <c r="A45" s="59" t="s">
        <v>106</v>
      </c>
      <c r="B45" s="60" t="s">
        <v>107</v>
      </c>
      <c r="C45" s="8">
        <v>450000</v>
      </c>
      <c r="D45" s="8">
        <v>450000</v>
      </c>
      <c r="E45" s="8">
        <v>450000</v>
      </c>
      <c r="F45" s="8">
        <v>1250000</v>
      </c>
      <c r="G45" s="8">
        <v>1250000</v>
      </c>
      <c r="H45" s="8">
        <v>1250000</v>
      </c>
      <c r="I45" s="8">
        <v>1320000</v>
      </c>
      <c r="J45" s="8">
        <v>1320000</v>
      </c>
      <c r="K45" s="8">
        <v>1434000</v>
      </c>
      <c r="L45" s="98">
        <v>1549387.13</v>
      </c>
      <c r="M45" s="99">
        <f t="shared" si="2"/>
        <v>344.3082511111111</v>
      </c>
      <c r="N45" s="99">
        <f t="shared" si="3"/>
        <v>108.04652231520222</v>
      </c>
      <c r="O45" s="128"/>
    </row>
    <row r="46" spans="1:15" ht="36" customHeight="1">
      <c r="A46" s="59" t="s">
        <v>108</v>
      </c>
      <c r="B46" s="60" t="s">
        <v>109</v>
      </c>
      <c r="C46" s="8">
        <v>150000</v>
      </c>
      <c r="D46" s="8">
        <v>150000</v>
      </c>
      <c r="E46" s="8">
        <v>150000</v>
      </c>
      <c r="F46" s="8">
        <v>150000</v>
      </c>
      <c r="G46" s="8">
        <v>150000</v>
      </c>
      <c r="H46" s="8">
        <v>150000</v>
      </c>
      <c r="I46" s="8">
        <v>150000</v>
      </c>
      <c r="J46" s="8">
        <v>150000</v>
      </c>
      <c r="K46" s="8"/>
      <c r="L46" s="100">
        <v>-116010.1</v>
      </c>
      <c r="M46" s="99">
        <f t="shared" si="2"/>
        <v>-77.34006666666667</v>
      </c>
      <c r="N46" s="99"/>
      <c r="O46" s="14"/>
    </row>
    <row r="47" spans="1:15" ht="31.5">
      <c r="A47" s="27" t="s">
        <v>32</v>
      </c>
      <c r="B47" s="28" t="s">
        <v>33</v>
      </c>
      <c r="C47" s="29">
        <f aca="true" t="shared" si="14" ref="C47:L47">C48</f>
        <v>402684.05</v>
      </c>
      <c r="D47" s="29">
        <f t="shared" si="14"/>
        <v>402684.05</v>
      </c>
      <c r="E47" s="29">
        <f t="shared" si="14"/>
        <v>402684.05</v>
      </c>
      <c r="F47" s="29">
        <f t="shared" si="14"/>
        <v>402684.05</v>
      </c>
      <c r="G47" s="29">
        <f t="shared" si="14"/>
        <v>402684.05</v>
      </c>
      <c r="H47" s="29">
        <f t="shared" si="14"/>
        <v>402684.05</v>
      </c>
      <c r="I47" s="29">
        <f t="shared" si="14"/>
        <v>402684.05</v>
      </c>
      <c r="J47" s="29">
        <f t="shared" si="14"/>
        <v>402684.05</v>
      </c>
      <c r="K47" s="29">
        <f t="shared" si="14"/>
        <v>442184.05</v>
      </c>
      <c r="L47" s="100">
        <f t="shared" si="14"/>
        <v>652304.47</v>
      </c>
      <c r="M47" s="99">
        <f t="shared" si="2"/>
        <v>161.9891500544906</v>
      </c>
      <c r="N47" s="99">
        <f t="shared" si="3"/>
        <v>147.51876961640747</v>
      </c>
      <c r="O47" s="90"/>
    </row>
    <row r="48" spans="1:15" ht="46.5" customHeight="1">
      <c r="A48" s="7" t="s">
        <v>110</v>
      </c>
      <c r="B48" s="23" t="s">
        <v>111</v>
      </c>
      <c r="C48" s="8">
        <f aca="true" t="shared" si="15" ref="C48:J48">C50</f>
        <v>402684.05</v>
      </c>
      <c r="D48" s="8">
        <f t="shared" si="15"/>
        <v>402684.05</v>
      </c>
      <c r="E48" s="8">
        <f>E50</f>
        <v>402684.05</v>
      </c>
      <c r="F48" s="8">
        <f t="shared" si="15"/>
        <v>402684.05</v>
      </c>
      <c r="G48" s="8">
        <f t="shared" si="15"/>
        <v>402684.05</v>
      </c>
      <c r="H48" s="8">
        <f t="shared" si="15"/>
        <v>402684.05</v>
      </c>
      <c r="I48" s="8">
        <f t="shared" si="15"/>
        <v>402684.05</v>
      </c>
      <c r="J48" s="8">
        <f t="shared" si="15"/>
        <v>402684.05</v>
      </c>
      <c r="K48" s="8">
        <f>K49+K50</f>
        <v>442184.05</v>
      </c>
      <c r="L48" s="8">
        <f>L49+L50</f>
        <v>652304.47</v>
      </c>
      <c r="M48" s="99">
        <f t="shared" si="2"/>
        <v>161.9891500544906</v>
      </c>
      <c r="N48" s="99">
        <f t="shared" si="3"/>
        <v>147.51876961640747</v>
      </c>
      <c r="O48" s="90"/>
    </row>
    <row r="49" spans="1:15" ht="46.5" customHeight="1">
      <c r="A49" s="7" t="s">
        <v>179</v>
      </c>
      <c r="B49" s="23" t="s">
        <v>180</v>
      </c>
      <c r="C49" s="8"/>
      <c r="D49" s="8"/>
      <c r="E49" s="8"/>
      <c r="F49" s="8"/>
      <c r="G49" s="8"/>
      <c r="H49" s="8"/>
      <c r="I49" s="8"/>
      <c r="J49" s="8"/>
      <c r="K49" s="8">
        <v>290000</v>
      </c>
      <c r="L49" s="98">
        <v>500341.17</v>
      </c>
      <c r="M49" s="99"/>
      <c r="N49" s="99">
        <f t="shared" si="3"/>
        <v>172.53143793103447</v>
      </c>
      <c r="O49" s="106"/>
    </row>
    <row r="50" spans="1:15" ht="18.75">
      <c r="A50" s="7" t="s">
        <v>112</v>
      </c>
      <c r="B50" s="24" t="s">
        <v>170</v>
      </c>
      <c r="C50" s="8">
        <v>402684.05</v>
      </c>
      <c r="D50" s="8">
        <v>402684.05</v>
      </c>
      <c r="E50" s="8">
        <v>402684.05</v>
      </c>
      <c r="F50" s="8">
        <v>402684.05</v>
      </c>
      <c r="G50" s="8">
        <v>402684.05</v>
      </c>
      <c r="H50" s="8">
        <v>402684.05</v>
      </c>
      <c r="I50" s="8">
        <v>402684.05</v>
      </c>
      <c r="J50" s="8">
        <v>402684.05</v>
      </c>
      <c r="K50" s="8">
        <v>152184.05</v>
      </c>
      <c r="L50" s="98">
        <v>151963.3</v>
      </c>
      <c r="M50" s="99">
        <f t="shared" si="2"/>
        <v>37.73760098022258</v>
      </c>
      <c r="N50" s="99">
        <f t="shared" si="3"/>
        <v>99.85494537699581</v>
      </c>
      <c r="O50" s="16"/>
    </row>
    <row r="51" spans="1:15" ht="31.5">
      <c r="A51" s="27" t="s">
        <v>34</v>
      </c>
      <c r="B51" s="28" t="s">
        <v>7</v>
      </c>
      <c r="C51" s="29">
        <f>C52+C54</f>
        <v>1700000</v>
      </c>
      <c r="D51" s="29">
        <f>D52+D54</f>
        <v>1700000</v>
      </c>
      <c r="E51" s="29">
        <f>E52+E54</f>
        <v>1700000</v>
      </c>
      <c r="F51" s="29">
        <f>F52+F54</f>
        <v>1700000</v>
      </c>
      <c r="G51" s="29">
        <f>G52+G54</f>
        <v>1700000</v>
      </c>
      <c r="H51" s="29">
        <f>H52+H54+H55</f>
        <v>1733000</v>
      </c>
      <c r="I51" s="29">
        <f>I52+I54+I55</f>
        <v>2076000</v>
      </c>
      <c r="J51" s="29">
        <f>J52+J54+J55</f>
        <v>2076000</v>
      </c>
      <c r="K51" s="29">
        <f>K52+K54+K55</f>
        <v>1831000</v>
      </c>
      <c r="L51" s="98">
        <f>L52+L54+L55</f>
        <v>1711044.95</v>
      </c>
      <c r="M51" s="99">
        <f t="shared" si="2"/>
        <v>100.64970294117647</v>
      </c>
      <c r="N51" s="99">
        <f t="shared" si="3"/>
        <v>93.44865920262151</v>
      </c>
      <c r="O51" s="26"/>
    </row>
    <row r="52" spans="1:15" ht="63">
      <c r="A52" s="7" t="s">
        <v>35</v>
      </c>
      <c r="B52" s="24" t="s">
        <v>113</v>
      </c>
      <c r="C52" s="8">
        <f aca="true" t="shared" si="16" ref="C52:L52">C53</f>
        <v>1500000</v>
      </c>
      <c r="D52" s="8">
        <f t="shared" si="16"/>
        <v>1500000</v>
      </c>
      <c r="E52" s="8">
        <f t="shared" si="16"/>
        <v>1500000</v>
      </c>
      <c r="F52" s="8">
        <f t="shared" si="16"/>
        <v>1500000</v>
      </c>
      <c r="G52" s="8">
        <f t="shared" si="16"/>
        <v>1500000</v>
      </c>
      <c r="H52" s="8">
        <f t="shared" si="16"/>
        <v>1500000</v>
      </c>
      <c r="I52" s="8">
        <f t="shared" si="16"/>
        <v>1500000</v>
      </c>
      <c r="J52" s="8">
        <f t="shared" si="16"/>
        <v>1500000</v>
      </c>
      <c r="K52" s="8">
        <f t="shared" si="16"/>
        <v>1184000</v>
      </c>
      <c r="L52" s="8">
        <f t="shared" si="16"/>
        <v>1064000</v>
      </c>
      <c r="M52" s="99">
        <f t="shared" si="2"/>
        <v>70.93333333333334</v>
      </c>
      <c r="N52" s="99">
        <f t="shared" si="3"/>
        <v>89.86486486486487</v>
      </c>
      <c r="O52" s="26"/>
    </row>
    <row r="53" spans="1:15" ht="78.75">
      <c r="A53" s="7" t="s">
        <v>114</v>
      </c>
      <c r="B53" s="24" t="s">
        <v>115</v>
      </c>
      <c r="C53" s="8">
        <v>1500000</v>
      </c>
      <c r="D53" s="8">
        <v>1500000</v>
      </c>
      <c r="E53" s="8">
        <v>1500000</v>
      </c>
      <c r="F53" s="8">
        <v>1500000</v>
      </c>
      <c r="G53" s="8">
        <v>1500000</v>
      </c>
      <c r="H53" s="8">
        <v>1500000</v>
      </c>
      <c r="I53" s="8">
        <v>1500000</v>
      </c>
      <c r="J53" s="8">
        <v>1500000</v>
      </c>
      <c r="K53" s="8">
        <v>1184000</v>
      </c>
      <c r="L53" s="98">
        <v>1064000</v>
      </c>
      <c r="M53" s="99">
        <f t="shared" si="2"/>
        <v>70.93333333333334</v>
      </c>
      <c r="N53" s="99">
        <f t="shared" si="3"/>
        <v>89.86486486486487</v>
      </c>
      <c r="O53" s="26" t="s">
        <v>201</v>
      </c>
    </row>
    <row r="54" spans="1:15" ht="75.75" customHeight="1">
      <c r="A54" s="7" t="s">
        <v>116</v>
      </c>
      <c r="B54" s="24" t="s">
        <v>117</v>
      </c>
      <c r="C54" s="8">
        <v>200000</v>
      </c>
      <c r="D54" s="8">
        <v>200000</v>
      </c>
      <c r="E54" s="8">
        <v>200000</v>
      </c>
      <c r="F54" s="8">
        <v>200000</v>
      </c>
      <c r="G54" s="8">
        <v>200000</v>
      </c>
      <c r="H54" s="8">
        <v>200000</v>
      </c>
      <c r="I54" s="8">
        <v>526000</v>
      </c>
      <c r="J54" s="8">
        <v>526000</v>
      </c>
      <c r="K54" s="8">
        <v>597000</v>
      </c>
      <c r="L54" s="98">
        <v>596584.09</v>
      </c>
      <c r="M54" s="99">
        <f t="shared" si="2"/>
        <v>298.292045</v>
      </c>
      <c r="N54" s="99">
        <f t="shared" si="3"/>
        <v>99.93033333333334</v>
      </c>
      <c r="O54" s="26" t="s">
        <v>202</v>
      </c>
    </row>
    <row r="55" spans="1:15" ht="18.75">
      <c r="A55" s="7" t="s">
        <v>118</v>
      </c>
      <c r="B55" s="23" t="s">
        <v>177</v>
      </c>
      <c r="C55" s="8"/>
      <c r="D55" s="8"/>
      <c r="E55" s="8"/>
      <c r="F55" s="8"/>
      <c r="G55" s="8"/>
      <c r="H55" s="8">
        <v>33000</v>
      </c>
      <c r="I55" s="8">
        <v>50000</v>
      </c>
      <c r="J55" s="8">
        <v>50000</v>
      </c>
      <c r="K55" s="8">
        <v>50000</v>
      </c>
      <c r="L55" s="98">
        <v>50460.86</v>
      </c>
      <c r="M55" s="99"/>
      <c r="N55" s="99">
        <f t="shared" si="3"/>
        <v>100.92172</v>
      </c>
      <c r="O55" s="93"/>
    </row>
    <row r="56" spans="1:15" ht="18.75">
      <c r="A56" s="27" t="s">
        <v>36</v>
      </c>
      <c r="B56" s="28" t="s">
        <v>5</v>
      </c>
      <c r="C56" s="31">
        <f>C59+C62+C63+C65</f>
        <v>400000</v>
      </c>
      <c r="D56" s="31">
        <f>D59+D62+D63+D65</f>
        <v>400000</v>
      </c>
      <c r="E56" s="31">
        <f>E59+E62+E63+E65</f>
        <v>400000</v>
      </c>
      <c r="F56" s="31">
        <f>F59+F62+F63+F65</f>
        <v>900000</v>
      </c>
      <c r="G56" s="31">
        <f>G59+G62+G63+G65</f>
        <v>900000</v>
      </c>
      <c r="H56" s="31">
        <f>H58+H59+H60+H62+H63+H65</f>
        <v>1500000</v>
      </c>
      <c r="I56" s="31">
        <f>I58+I59+I60+I62+I63+I64+I65</f>
        <v>1933000</v>
      </c>
      <c r="J56" s="31">
        <f>J58+J59+J60+J62+J63+J64+J65</f>
        <v>1933000</v>
      </c>
      <c r="K56" s="31">
        <f>K58+K59+K60+K62+K63+K64+K65+K61+K57</f>
        <v>2003000</v>
      </c>
      <c r="L56" s="98">
        <f>L57+L58+L59+L60+L61+L62+L63+L64+L65</f>
        <v>2702746.1600000006</v>
      </c>
      <c r="M56" s="99">
        <f t="shared" si="2"/>
        <v>675.6865400000002</v>
      </c>
      <c r="N56" s="99">
        <f t="shared" si="3"/>
        <v>134.9349056415377</v>
      </c>
      <c r="O56" s="92" t="s">
        <v>167</v>
      </c>
    </row>
    <row r="57" spans="1:15" ht="63">
      <c r="A57" s="61" t="s">
        <v>119</v>
      </c>
      <c r="B57" s="62" t="s">
        <v>120</v>
      </c>
      <c r="C57" s="29"/>
      <c r="D57" s="29"/>
      <c r="E57" s="29"/>
      <c r="F57" s="29"/>
      <c r="G57" s="29"/>
      <c r="H57" s="29"/>
      <c r="I57" s="29"/>
      <c r="J57" s="29"/>
      <c r="K57" s="29">
        <v>1000</v>
      </c>
      <c r="L57" s="98">
        <v>1559.12</v>
      </c>
      <c r="M57" s="99"/>
      <c r="N57" s="99">
        <f t="shared" si="3"/>
        <v>155.91199999999998</v>
      </c>
      <c r="O57" s="94"/>
    </row>
    <row r="58" spans="1:15" ht="78.75">
      <c r="A58" s="63" t="s">
        <v>121</v>
      </c>
      <c r="B58" s="64" t="s">
        <v>122</v>
      </c>
      <c r="C58" s="29"/>
      <c r="D58" s="29"/>
      <c r="E58" s="29"/>
      <c r="F58" s="29"/>
      <c r="G58" s="29"/>
      <c r="H58" s="29">
        <v>14000</v>
      </c>
      <c r="I58" s="29">
        <v>14000</v>
      </c>
      <c r="J58" s="29">
        <v>14000</v>
      </c>
      <c r="K58" s="29">
        <v>20000</v>
      </c>
      <c r="L58" s="100">
        <v>22899.85</v>
      </c>
      <c r="M58" s="99"/>
      <c r="N58" s="99">
        <f t="shared" si="3"/>
        <v>114.49924999999999</v>
      </c>
      <c r="O58" s="105"/>
    </row>
    <row r="59" spans="1:15" ht="31.5">
      <c r="A59" s="63" t="s">
        <v>171</v>
      </c>
      <c r="B59" s="64" t="s">
        <v>172</v>
      </c>
      <c r="C59" s="29">
        <v>30000</v>
      </c>
      <c r="D59" s="29">
        <v>30000</v>
      </c>
      <c r="E59" s="29">
        <v>30000</v>
      </c>
      <c r="F59" s="29">
        <v>30000</v>
      </c>
      <c r="G59" s="29">
        <v>30000</v>
      </c>
      <c r="H59" s="29">
        <v>40000</v>
      </c>
      <c r="I59" s="29">
        <v>40000</v>
      </c>
      <c r="J59" s="29">
        <v>40000</v>
      </c>
      <c r="K59" s="29">
        <v>62000</v>
      </c>
      <c r="L59" s="100">
        <v>67404.83</v>
      </c>
      <c r="M59" s="99">
        <f t="shared" si="2"/>
        <v>224.68276666666668</v>
      </c>
      <c r="N59" s="99">
        <f t="shared" si="3"/>
        <v>108.7174677419355</v>
      </c>
      <c r="O59" s="105"/>
    </row>
    <row r="60" spans="1:15" ht="78.75">
      <c r="A60" s="65" t="s">
        <v>123</v>
      </c>
      <c r="B60" s="66" t="s">
        <v>124</v>
      </c>
      <c r="C60" s="29"/>
      <c r="D60" s="29"/>
      <c r="E60" s="29"/>
      <c r="F60" s="29"/>
      <c r="G60" s="29"/>
      <c r="H60" s="29">
        <v>75000</v>
      </c>
      <c r="I60" s="29">
        <v>75000</v>
      </c>
      <c r="J60" s="29">
        <v>75000</v>
      </c>
      <c r="K60" s="29">
        <v>77000</v>
      </c>
      <c r="L60" s="101">
        <v>75560.44</v>
      </c>
      <c r="M60" s="99"/>
      <c r="N60" s="99">
        <f t="shared" si="3"/>
        <v>98.13044155844156</v>
      </c>
      <c r="O60" s="105"/>
    </row>
    <row r="61" spans="1:15" ht="18">
      <c r="A61" s="103" t="s">
        <v>165</v>
      </c>
      <c r="B61" s="104" t="s">
        <v>166</v>
      </c>
      <c r="C61" s="29"/>
      <c r="D61" s="29"/>
      <c r="E61" s="29"/>
      <c r="F61" s="29"/>
      <c r="G61" s="29"/>
      <c r="H61" s="29"/>
      <c r="I61" s="29"/>
      <c r="J61" s="29"/>
      <c r="K61" s="29">
        <v>6000</v>
      </c>
      <c r="L61" s="101">
        <v>7834.59</v>
      </c>
      <c r="M61" s="99"/>
      <c r="N61" s="99">
        <f t="shared" si="3"/>
        <v>130.5765</v>
      </c>
      <c r="O61" s="105"/>
    </row>
    <row r="62" spans="1:15" ht="18">
      <c r="A62" s="7" t="s">
        <v>125</v>
      </c>
      <c r="B62" s="67" t="s">
        <v>126</v>
      </c>
      <c r="C62" s="29">
        <v>320000</v>
      </c>
      <c r="D62" s="29">
        <v>320000</v>
      </c>
      <c r="E62" s="29">
        <v>320000</v>
      </c>
      <c r="F62" s="29">
        <v>805000</v>
      </c>
      <c r="G62" s="29">
        <v>805000</v>
      </c>
      <c r="H62" s="29">
        <v>1179500</v>
      </c>
      <c r="I62" s="29">
        <v>1179500</v>
      </c>
      <c r="J62" s="29">
        <v>1179500</v>
      </c>
      <c r="K62" s="29">
        <v>849000</v>
      </c>
      <c r="L62" s="102">
        <v>1008035.05</v>
      </c>
      <c r="M62" s="99">
        <f t="shared" si="2"/>
        <v>315.010953125</v>
      </c>
      <c r="N62" s="99">
        <f t="shared" si="3"/>
        <v>118.73204358068317</v>
      </c>
      <c r="O62" s="105"/>
    </row>
    <row r="63" spans="1:15" ht="47.25">
      <c r="A63" s="68" t="s">
        <v>127</v>
      </c>
      <c r="B63" s="69" t="s">
        <v>128</v>
      </c>
      <c r="C63" s="8">
        <v>15000</v>
      </c>
      <c r="D63" s="8">
        <v>15000</v>
      </c>
      <c r="E63" s="8">
        <v>15000</v>
      </c>
      <c r="F63" s="8">
        <v>30000</v>
      </c>
      <c r="G63" s="8">
        <v>30000</v>
      </c>
      <c r="H63" s="8">
        <v>70000</v>
      </c>
      <c r="I63" s="8">
        <v>85000</v>
      </c>
      <c r="J63" s="8">
        <v>85000</v>
      </c>
      <c r="K63" s="8">
        <v>130000</v>
      </c>
      <c r="L63" s="101">
        <v>138666.81</v>
      </c>
      <c r="M63" s="99">
        <f t="shared" si="2"/>
        <v>924.4454</v>
      </c>
      <c r="N63" s="99">
        <f t="shared" si="3"/>
        <v>106.66677692307691</v>
      </c>
      <c r="O63" s="101"/>
    </row>
    <row r="64" spans="1:15" ht="63">
      <c r="A64" s="70" t="s">
        <v>187</v>
      </c>
      <c r="B64" s="71" t="s">
        <v>195</v>
      </c>
      <c r="C64" s="8"/>
      <c r="D64" s="8"/>
      <c r="E64" s="8"/>
      <c r="F64" s="8"/>
      <c r="G64" s="8"/>
      <c r="H64" s="8"/>
      <c r="I64" s="8">
        <v>504500</v>
      </c>
      <c r="J64" s="8">
        <v>504500</v>
      </c>
      <c r="K64" s="8">
        <v>839000</v>
      </c>
      <c r="L64" s="101">
        <v>1360768.04</v>
      </c>
      <c r="M64" s="99"/>
      <c r="N64" s="99">
        <f t="shared" si="3"/>
        <v>162.1892777115614</v>
      </c>
      <c r="O64" s="105"/>
    </row>
    <row r="65" spans="1:15" ht="70.5" customHeight="1">
      <c r="A65" s="70" t="s">
        <v>186</v>
      </c>
      <c r="B65" s="71" t="s">
        <v>129</v>
      </c>
      <c r="C65" s="29">
        <v>35000</v>
      </c>
      <c r="D65" s="29">
        <v>35000</v>
      </c>
      <c r="E65" s="29">
        <v>35000</v>
      </c>
      <c r="F65" s="29">
        <v>35000</v>
      </c>
      <c r="G65" s="29">
        <v>35000</v>
      </c>
      <c r="H65" s="29">
        <v>121500</v>
      </c>
      <c r="I65" s="29">
        <v>35000</v>
      </c>
      <c r="J65" s="29">
        <v>35000</v>
      </c>
      <c r="K65" s="29">
        <v>19000</v>
      </c>
      <c r="L65" s="101">
        <v>20017.43</v>
      </c>
      <c r="M65" s="99">
        <f t="shared" si="2"/>
        <v>57.192657142857136</v>
      </c>
      <c r="N65" s="99">
        <f t="shared" si="3"/>
        <v>105.3548947368421</v>
      </c>
      <c r="O65" s="105"/>
    </row>
    <row r="66" spans="1:15" ht="18">
      <c r="A66" s="27" t="s">
        <v>37</v>
      </c>
      <c r="B66" s="28" t="s">
        <v>10</v>
      </c>
      <c r="C66" s="29">
        <f aca="true" t="shared" si="17" ref="C66:K66">C68</f>
        <v>430000</v>
      </c>
      <c r="D66" s="29">
        <f t="shared" si="17"/>
        <v>430000</v>
      </c>
      <c r="E66" s="29">
        <f>E68</f>
        <v>430000</v>
      </c>
      <c r="F66" s="29">
        <f t="shared" si="17"/>
        <v>430000</v>
      </c>
      <c r="G66" s="29">
        <f t="shared" si="17"/>
        <v>430000</v>
      </c>
      <c r="H66" s="29">
        <f t="shared" si="17"/>
        <v>430000</v>
      </c>
      <c r="I66" s="29">
        <f t="shared" si="17"/>
        <v>430000</v>
      </c>
      <c r="J66" s="29">
        <f t="shared" si="17"/>
        <v>430000</v>
      </c>
      <c r="K66" s="29">
        <f t="shared" si="17"/>
        <v>252000</v>
      </c>
      <c r="L66" s="29">
        <f>L67+L68</f>
        <v>280941.50999999995</v>
      </c>
      <c r="M66" s="99">
        <f t="shared" si="2"/>
        <v>65.33523488372091</v>
      </c>
      <c r="N66" s="99">
        <f t="shared" si="3"/>
        <v>111.48472619047618</v>
      </c>
      <c r="O66" s="90"/>
    </row>
    <row r="67" spans="1:15" ht="18">
      <c r="A67" s="7" t="s">
        <v>184</v>
      </c>
      <c r="B67" s="28" t="s">
        <v>183</v>
      </c>
      <c r="C67" s="29"/>
      <c r="D67" s="29"/>
      <c r="E67" s="29"/>
      <c r="F67" s="29"/>
      <c r="G67" s="29"/>
      <c r="H67" s="29"/>
      <c r="I67" s="29"/>
      <c r="J67" s="29"/>
      <c r="K67" s="29"/>
      <c r="L67" s="107">
        <v>15209.1</v>
      </c>
      <c r="M67" s="99"/>
      <c r="N67" s="99"/>
      <c r="O67" s="90"/>
    </row>
    <row r="68" spans="1:15" ht="18">
      <c r="A68" s="7" t="s">
        <v>56</v>
      </c>
      <c r="B68" s="24" t="s">
        <v>185</v>
      </c>
      <c r="C68" s="8">
        <v>430000</v>
      </c>
      <c r="D68" s="8">
        <v>430000</v>
      </c>
      <c r="E68" s="8">
        <v>430000</v>
      </c>
      <c r="F68" s="8">
        <v>430000</v>
      </c>
      <c r="G68" s="8">
        <v>430000</v>
      </c>
      <c r="H68" s="8">
        <v>430000</v>
      </c>
      <c r="I68" s="8">
        <v>430000</v>
      </c>
      <c r="J68" s="8">
        <v>430000</v>
      </c>
      <c r="K68" s="8">
        <v>252000</v>
      </c>
      <c r="L68" s="101">
        <v>265732.41</v>
      </c>
      <c r="M68" s="99">
        <f t="shared" si="2"/>
        <v>61.79823488372092</v>
      </c>
      <c r="N68" s="99">
        <f t="shared" si="3"/>
        <v>105.44936904761903</v>
      </c>
      <c r="O68" s="105"/>
    </row>
    <row r="69" spans="1:15" ht="18">
      <c r="A69" s="27" t="s">
        <v>38</v>
      </c>
      <c r="B69" s="28" t="s">
        <v>6</v>
      </c>
      <c r="C69" s="29">
        <f aca="true" t="shared" si="18" ref="C69:L69">C70</f>
        <v>258260470</v>
      </c>
      <c r="D69" s="29">
        <f t="shared" si="18"/>
        <v>267125678.56</v>
      </c>
      <c r="E69" s="29">
        <f t="shared" si="18"/>
        <v>268888557.65</v>
      </c>
      <c r="F69" s="29">
        <f t="shared" si="18"/>
        <v>269105897.65999997</v>
      </c>
      <c r="G69" s="29">
        <f t="shared" si="18"/>
        <v>271990614.81</v>
      </c>
      <c r="H69" s="29">
        <f t="shared" si="18"/>
        <v>271975614.8</v>
      </c>
      <c r="I69" s="29">
        <f t="shared" si="18"/>
        <v>279269244.8</v>
      </c>
      <c r="J69" s="29">
        <f t="shared" si="18"/>
        <v>276092175.12</v>
      </c>
      <c r="K69" s="29">
        <f t="shared" si="18"/>
        <v>363354319.24</v>
      </c>
      <c r="L69" s="29">
        <f t="shared" si="18"/>
        <v>345256922.55999994</v>
      </c>
      <c r="M69" s="99">
        <f t="shared" si="2"/>
        <v>133.68554721518163</v>
      </c>
      <c r="N69" s="99">
        <f t="shared" si="3"/>
        <v>95.01935281301927</v>
      </c>
      <c r="O69" s="105"/>
    </row>
    <row r="70" spans="1:15" ht="31.5">
      <c r="A70" s="7" t="s">
        <v>39</v>
      </c>
      <c r="B70" s="23" t="s">
        <v>40</v>
      </c>
      <c r="C70" s="8">
        <f aca="true" t="shared" si="19" ref="C70:K70">C71+C74+C80+C92</f>
        <v>258260470</v>
      </c>
      <c r="D70" s="8">
        <f t="shared" si="19"/>
        <v>267125678.56</v>
      </c>
      <c r="E70" s="8">
        <f>E71+E74+E80+E92</f>
        <v>268888557.65</v>
      </c>
      <c r="F70" s="8">
        <f t="shared" si="19"/>
        <v>269105897.65999997</v>
      </c>
      <c r="G70" s="8">
        <f t="shared" si="19"/>
        <v>271990614.81</v>
      </c>
      <c r="H70" s="8">
        <f t="shared" si="19"/>
        <v>271975614.8</v>
      </c>
      <c r="I70" s="8">
        <f t="shared" si="19"/>
        <v>279269244.8</v>
      </c>
      <c r="J70" s="8">
        <f t="shared" si="19"/>
        <v>276092175.12</v>
      </c>
      <c r="K70" s="8">
        <f t="shared" si="19"/>
        <v>363354319.24</v>
      </c>
      <c r="L70" s="8">
        <f>L71+L74+L80+L92+L94</f>
        <v>345256922.55999994</v>
      </c>
      <c r="M70" s="99">
        <f t="shared" si="2"/>
        <v>133.68554721518163</v>
      </c>
      <c r="N70" s="99">
        <f t="shared" si="3"/>
        <v>95.01935281301927</v>
      </c>
      <c r="O70" s="105"/>
    </row>
    <row r="71" spans="1:15" ht="18">
      <c r="A71" s="7" t="s">
        <v>41</v>
      </c>
      <c r="B71" s="23" t="s">
        <v>42</v>
      </c>
      <c r="C71" s="8">
        <f>C73</f>
        <v>24545000</v>
      </c>
      <c r="D71" s="8">
        <f aca="true" t="shared" si="20" ref="D71:L71">D72+D73</f>
        <v>24545000</v>
      </c>
      <c r="E71" s="8">
        <f>E72+E73</f>
        <v>24545000</v>
      </c>
      <c r="F71" s="8">
        <f t="shared" si="20"/>
        <v>24545000</v>
      </c>
      <c r="G71" s="8">
        <f t="shared" si="20"/>
        <v>24545000</v>
      </c>
      <c r="H71" s="8">
        <f t="shared" si="20"/>
        <v>24545000</v>
      </c>
      <c r="I71" s="8">
        <f t="shared" si="20"/>
        <v>26795200</v>
      </c>
      <c r="J71" s="8">
        <f t="shared" si="20"/>
        <v>26795200</v>
      </c>
      <c r="K71" s="8">
        <f t="shared" si="20"/>
        <v>32166000.41</v>
      </c>
      <c r="L71" s="8">
        <f t="shared" si="20"/>
        <v>32166000.41</v>
      </c>
      <c r="M71" s="99">
        <f t="shared" si="2"/>
        <v>131.0490951721328</v>
      </c>
      <c r="N71" s="99">
        <f t="shared" si="3"/>
        <v>100</v>
      </c>
      <c r="O71" s="105"/>
    </row>
    <row r="72" spans="1:15" ht="31.5">
      <c r="A72" s="11" t="s">
        <v>130</v>
      </c>
      <c r="B72" s="23" t="s">
        <v>131</v>
      </c>
      <c r="C72" s="8"/>
      <c r="D72" s="9"/>
      <c r="E72" s="9"/>
      <c r="F72" s="9"/>
      <c r="G72" s="9"/>
      <c r="H72" s="9"/>
      <c r="I72" s="9">
        <v>2250200</v>
      </c>
      <c r="J72" s="9">
        <v>2250200</v>
      </c>
      <c r="K72" s="9">
        <v>4038890</v>
      </c>
      <c r="L72" s="9">
        <v>4038890</v>
      </c>
      <c r="M72" s="99"/>
      <c r="N72" s="99">
        <f aca="true" t="shared" si="21" ref="N72:N95">L72/K72*100</f>
        <v>100</v>
      </c>
      <c r="O72" s="105"/>
    </row>
    <row r="73" spans="1:15" ht="18">
      <c r="A73" s="11" t="s">
        <v>132</v>
      </c>
      <c r="B73" s="23" t="s">
        <v>133</v>
      </c>
      <c r="C73" s="8">
        <v>24545000</v>
      </c>
      <c r="D73" s="8">
        <v>24545000</v>
      </c>
      <c r="E73" s="8">
        <v>24545000</v>
      </c>
      <c r="F73" s="8">
        <v>24545000</v>
      </c>
      <c r="G73" s="8">
        <v>24545000</v>
      </c>
      <c r="H73" s="8">
        <v>24545000</v>
      </c>
      <c r="I73" s="8">
        <v>24545000</v>
      </c>
      <c r="J73" s="8">
        <v>24545000</v>
      </c>
      <c r="K73" s="8">
        <v>28127110.41</v>
      </c>
      <c r="L73" s="8">
        <v>28127110.41</v>
      </c>
      <c r="M73" s="99">
        <f aca="true" t="shared" si="22" ref="M73:M95">L73/C73*100</f>
        <v>114.59405341210022</v>
      </c>
      <c r="N73" s="99">
        <f t="shared" si="21"/>
        <v>100</v>
      </c>
      <c r="O73" s="105"/>
    </row>
    <row r="74" spans="1:15" ht="31.5">
      <c r="A74" s="7" t="s">
        <v>43</v>
      </c>
      <c r="B74" s="23" t="s">
        <v>44</v>
      </c>
      <c r="C74" s="8">
        <f>C75+C76+C78</f>
        <v>28584707.76</v>
      </c>
      <c r="D74" s="9">
        <f aca="true" t="shared" si="23" ref="D74:L74">D75+D76+D78+D77+D79</f>
        <v>38563880.73</v>
      </c>
      <c r="E74" s="9">
        <f>E75+E76+E78+E77+E79</f>
        <v>39822464.48</v>
      </c>
      <c r="F74" s="9">
        <f t="shared" si="23"/>
        <v>39822464.57</v>
      </c>
      <c r="G74" s="9">
        <f t="shared" si="23"/>
        <v>42754248.82</v>
      </c>
      <c r="H74" s="9">
        <f t="shared" si="23"/>
        <v>42739248.809999995</v>
      </c>
      <c r="I74" s="9">
        <f t="shared" si="23"/>
        <v>42739248.809999995</v>
      </c>
      <c r="J74" s="9">
        <f t="shared" si="23"/>
        <v>42734553.699999996</v>
      </c>
      <c r="K74" s="9">
        <f t="shared" si="23"/>
        <v>126360770.02999999</v>
      </c>
      <c r="L74" s="9">
        <f t="shared" si="23"/>
        <v>110992849.46</v>
      </c>
      <c r="M74" s="99">
        <f t="shared" si="22"/>
        <v>388.2945048517088</v>
      </c>
      <c r="N74" s="99">
        <f t="shared" si="21"/>
        <v>87.8380603676668</v>
      </c>
      <c r="O74" s="105"/>
    </row>
    <row r="75" spans="1:15" ht="18">
      <c r="A75" s="7" t="s">
        <v>134</v>
      </c>
      <c r="B75" s="23" t="s">
        <v>135</v>
      </c>
      <c r="C75" s="8">
        <v>1639363.23</v>
      </c>
      <c r="D75" s="9">
        <v>697000</v>
      </c>
      <c r="E75" s="9">
        <v>697000</v>
      </c>
      <c r="F75" s="9">
        <v>697000</v>
      </c>
      <c r="G75" s="9">
        <v>697000</v>
      </c>
      <c r="H75" s="9">
        <v>697000</v>
      </c>
      <c r="I75" s="9">
        <v>697000</v>
      </c>
      <c r="J75" s="9">
        <v>697000</v>
      </c>
      <c r="K75" s="9">
        <v>697000</v>
      </c>
      <c r="L75" s="9">
        <v>697000</v>
      </c>
      <c r="M75" s="99">
        <f t="shared" si="22"/>
        <v>42.51650807124666</v>
      </c>
      <c r="N75" s="99">
        <f t="shared" si="21"/>
        <v>100</v>
      </c>
      <c r="O75" s="105"/>
    </row>
    <row r="76" spans="1:15" ht="56.25">
      <c r="A76" s="7" t="s">
        <v>136</v>
      </c>
      <c r="B76" s="23" t="s">
        <v>137</v>
      </c>
      <c r="C76" s="8">
        <v>26945344.53</v>
      </c>
      <c r="D76" s="9">
        <v>31964233.73</v>
      </c>
      <c r="E76" s="9">
        <v>31948903.88</v>
      </c>
      <c r="F76" s="9">
        <v>31948903.88</v>
      </c>
      <c r="G76" s="9">
        <v>34880688.13</v>
      </c>
      <c r="H76" s="9">
        <v>34865688.12</v>
      </c>
      <c r="I76" s="9">
        <v>34865688.12</v>
      </c>
      <c r="J76" s="9">
        <v>34860993.01</v>
      </c>
      <c r="K76" s="9">
        <v>116566808.77</v>
      </c>
      <c r="L76" s="9">
        <v>104552171.77</v>
      </c>
      <c r="M76" s="99">
        <f t="shared" si="22"/>
        <v>388.01571697699126</v>
      </c>
      <c r="N76" s="99">
        <f t="shared" si="21"/>
        <v>89.69291762657217</v>
      </c>
      <c r="O76" s="131" t="s">
        <v>204</v>
      </c>
    </row>
    <row r="77" spans="1:15" ht="63">
      <c r="A77" s="72" t="s">
        <v>138</v>
      </c>
      <c r="B77" s="73" t="s">
        <v>139</v>
      </c>
      <c r="C77" s="8"/>
      <c r="D77" s="9">
        <v>4361285.45</v>
      </c>
      <c r="E77" s="9">
        <v>4361285.45</v>
      </c>
      <c r="F77" s="9">
        <v>4361285.45</v>
      </c>
      <c r="G77" s="9">
        <v>4361285.45</v>
      </c>
      <c r="H77" s="9">
        <v>4361285.45</v>
      </c>
      <c r="I77" s="9">
        <v>4361285.45</v>
      </c>
      <c r="J77" s="9">
        <v>4361285.45</v>
      </c>
      <c r="K77" s="9">
        <v>6281686.02</v>
      </c>
      <c r="L77" s="9">
        <v>3302386.36</v>
      </c>
      <c r="M77" s="99"/>
      <c r="N77" s="99">
        <f t="shared" si="21"/>
        <v>52.57165591348675</v>
      </c>
      <c r="O77" s="132" t="s">
        <v>205</v>
      </c>
    </row>
    <row r="78" spans="1:15" ht="18">
      <c r="A78" s="72" t="s">
        <v>140</v>
      </c>
      <c r="B78" s="73" t="s">
        <v>173</v>
      </c>
      <c r="C78" s="9"/>
      <c r="D78" s="9"/>
      <c r="E78" s="9">
        <v>1273913.6</v>
      </c>
      <c r="F78" s="9">
        <v>1273913.69</v>
      </c>
      <c r="G78" s="9">
        <v>1273913.69</v>
      </c>
      <c r="H78" s="9">
        <v>1273913.69</v>
      </c>
      <c r="I78" s="9">
        <v>1273913.69</v>
      </c>
      <c r="J78" s="9">
        <v>1273913.69</v>
      </c>
      <c r="K78" s="9">
        <v>1273913.69</v>
      </c>
      <c r="L78" s="9">
        <v>1273913.69</v>
      </c>
      <c r="M78" s="99"/>
      <c r="N78" s="99">
        <f t="shared" si="21"/>
        <v>100</v>
      </c>
      <c r="O78" s="105"/>
    </row>
    <row r="79" spans="1:15" ht="63">
      <c r="A79" s="74" t="s">
        <v>141</v>
      </c>
      <c r="B79" s="73" t="s">
        <v>139</v>
      </c>
      <c r="C79" s="8"/>
      <c r="D79" s="9">
        <v>1541361.55</v>
      </c>
      <c r="E79" s="9">
        <v>1541361.55</v>
      </c>
      <c r="F79" s="9">
        <v>1541361.55</v>
      </c>
      <c r="G79" s="9">
        <v>1541361.55</v>
      </c>
      <c r="H79" s="9">
        <v>1541361.55</v>
      </c>
      <c r="I79" s="9">
        <v>1541361.55</v>
      </c>
      <c r="J79" s="9">
        <v>1541361.55</v>
      </c>
      <c r="K79" s="9">
        <v>1541361.55</v>
      </c>
      <c r="L79" s="9">
        <v>1167377.64</v>
      </c>
      <c r="M79" s="99"/>
      <c r="N79" s="99">
        <f t="shared" si="21"/>
        <v>75.73678219753178</v>
      </c>
      <c r="O79" s="132" t="s">
        <v>205</v>
      </c>
    </row>
    <row r="80" spans="1:15" ht="18">
      <c r="A80" s="7" t="s">
        <v>45</v>
      </c>
      <c r="B80" s="23" t="s">
        <v>46</v>
      </c>
      <c r="C80" s="8">
        <f aca="true" t="shared" si="24" ref="C80:L80">C81+C82+C83+C84+C85+C86+C87+C88+C89+C90+C91</f>
        <v>193781762.24</v>
      </c>
      <c r="D80" s="9">
        <f t="shared" si="24"/>
        <v>192667797.83</v>
      </c>
      <c r="E80" s="9">
        <f>E81+E82+E83+E84+E85+E86+E87+E88+E89+E90+E91</f>
        <v>193172093.17000002</v>
      </c>
      <c r="F80" s="9">
        <f t="shared" si="24"/>
        <v>193389433.09</v>
      </c>
      <c r="G80" s="9">
        <f t="shared" si="24"/>
        <v>193342365.99</v>
      </c>
      <c r="H80" s="9">
        <f t="shared" si="24"/>
        <v>193342365.99</v>
      </c>
      <c r="I80" s="9">
        <f t="shared" si="24"/>
        <v>198385795.99</v>
      </c>
      <c r="J80" s="9">
        <f t="shared" si="24"/>
        <v>195213421.42</v>
      </c>
      <c r="K80" s="9">
        <f t="shared" si="24"/>
        <v>193478548.8</v>
      </c>
      <c r="L80" s="9">
        <f t="shared" si="24"/>
        <v>193029146.41</v>
      </c>
      <c r="M80" s="99">
        <f t="shared" si="22"/>
        <v>99.61161678926838</v>
      </c>
      <c r="N80" s="99">
        <f t="shared" si="21"/>
        <v>99.76772495308275</v>
      </c>
      <c r="O80" s="105"/>
    </row>
    <row r="81" spans="1:15" ht="52.5" customHeight="1">
      <c r="A81" s="75" t="s">
        <v>142</v>
      </c>
      <c r="B81" s="76" t="s">
        <v>194</v>
      </c>
      <c r="C81" s="8">
        <v>166576394</v>
      </c>
      <c r="D81" s="8">
        <v>166576394</v>
      </c>
      <c r="E81" s="8">
        <v>167080689.34</v>
      </c>
      <c r="F81" s="8">
        <v>167298029.26</v>
      </c>
      <c r="G81" s="8">
        <v>167296218.99</v>
      </c>
      <c r="H81" s="8">
        <v>167296218.99</v>
      </c>
      <c r="I81" s="8">
        <v>172278283.99</v>
      </c>
      <c r="J81" s="8">
        <v>170103606.42</v>
      </c>
      <c r="K81" s="8">
        <v>168363069.8</v>
      </c>
      <c r="L81" s="9">
        <v>168077272.29</v>
      </c>
      <c r="M81" s="99">
        <f t="shared" si="22"/>
        <v>100.90101499615844</v>
      </c>
      <c r="N81" s="99">
        <f t="shared" si="21"/>
        <v>99.83024928783996</v>
      </c>
      <c r="O81" s="129"/>
    </row>
    <row r="82" spans="1:15" ht="63">
      <c r="A82" s="77" t="s">
        <v>143</v>
      </c>
      <c r="B82" s="78" t="s">
        <v>144</v>
      </c>
      <c r="C82" s="8">
        <v>2312644</v>
      </c>
      <c r="D82" s="9">
        <v>2312644</v>
      </c>
      <c r="E82" s="9">
        <v>2312644</v>
      </c>
      <c r="F82" s="9">
        <v>2312644</v>
      </c>
      <c r="G82" s="9">
        <v>2312644</v>
      </c>
      <c r="H82" s="9">
        <v>2312644</v>
      </c>
      <c r="I82" s="9">
        <v>2312644</v>
      </c>
      <c r="J82" s="9">
        <v>1510835</v>
      </c>
      <c r="K82" s="9">
        <v>1510835</v>
      </c>
      <c r="L82" s="9">
        <v>1347230.12</v>
      </c>
      <c r="M82" s="99">
        <f t="shared" si="22"/>
        <v>58.254972230918376</v>
      </c>
      <c r="N82" s="99">
        <f t="shared" si="21"/>
        <v>89.17122783096765</v>
      </c>
      <c r="O82" s="130" t="s">
        <v>203</v>
      </c>
    </row>
    <row r="83" spans="1:15" ht="18">
      <c r="A83" s="77" t="s">
        <v>145</v>
      </c>
      <c r="B83" s="78" t="s">
        <v>146</v>
      </c>
      <c r="C83" s="8">
        <v>1037742</v>
      </c>
      <c r="D83" s="8">
        <v>1037742</v>
      </c>
      <c r="E83" s="8">
        <v>1037742</v>
      </c>
      <c r="F83" s="8">
        <v>1037742</v>
      </c>
      <c r="G83" s="8">
        <v>1037742</v>
      </c>
      <c r="H83" s="8">
        <v>1037742</v>
      </c>
      <c r="I83" s="8">
        <v>1037742</v>
      </c>
      <c r="J83" s="8">
        <v>1100382</v>
      </c>
      <c r="K83" s="8">
        <v>1100382</v>
      </c>
      <c r="L83" s="8">
        <v>1100382</v>
      </c>
      <c r="M83" s="99">
        <f t="shared" si="22"/>
        <v>106.03618240371884</v>
      </c>
      <c r="N83" s="99">
        <f t="shared" si="21"/>
        <v>100</v>
      </c>
      <c r="O83" s="105"/>
    </row>
    <row r="84" spans="1:15" ht="31.5">
      <c r="A84" s="77" t="s">
        <v>147</v>
      </c>
      <c r="B84" s="78" t="s">
        <v>148</v>
      </c>
      <c r="C84" s="8">
        <v>131468</v>
      </c>
      <c r="D84" s="8">
        <v>131468</v>
      </c>
      <c r="E84" s="8">
        <v>131468</v>
      </c>
      <c r="F84" s="8">
        <v>131468</v>
      </c>
      <c r="G84" s="8">
        <v>131468</v>
      </c>
      <c r="H84" s="8">
        <v>131468</v>
      </c>
      <c r="I84" s="8">
        <v>131468</v>
      </c>
      <c r="J84" s="8">
        <v>131468</v>
      </c>
      <c r="K84" s="8">
        <v>131468</v>
      </c>
      <c r="L84" s="8">
        <v>131468</v>
      </c>
      <c r="M84" s="99">
        <f t="shared" si="22"/>
        <v>100</v>
      </c>
      <c r="N84" s="99">
        <f t="shared" si="21"/>
        <v>100</v>
      </c>
      <c r="O84" s="105"/>
    </row>
    <row r="85" spans="1:15" ht="31.5">
      <c r="A85" s="79" t="s">
        <v>149</v>
      </c>
      <c r="B85" s="80" t="s">
        <v>150</v>
      </c>
      <c r="C85" s="8">
        <v>1113964.41</v>
      </c>
      <c r="D85" s="9"/>
      <c r="E85" s="9"/>
      <c r="F85" s="9"/>
      <c r="G85" s="9"/>
      <c r="H85" s="9"/>
      <c r="I85" s="9"/>
      <c r="J85" s="9"/>
      <c r="K85" s="9"/>
      <c r="L85" s="9"/>
      <c r="M85" s="99">
        <f t="shared" si="22"/>
        <v>0</v>
      </c>
      <c r="N85" s="99"/>
      <c r="O85" s="105"/>
    </row>
    <row r="86" spans="1:15" ht="18">
      <c r="A86" s="79" t="s">
        <v>151</v>
      </c>
      <c r="B86" s="80" t="s">
        <v>152</v>
      </c>
      <c r="C86" s="8"/>
      <c r="D86" s="9"/>
      <c r="E86" s="9"/>
      <c r="F86" s="9"/>
      <c r="G86" s="9"/>
      <c r="H86" s="9"/>
      <c r="I86" s="9"/>
      <c r="J86" s="9"/>
      <c r="K86" s="9"/>
      <c r="L86" s="9"/>
      <c r="M86" s="99"/>
      <c r="N86" s="99"/>
      <c r="O86" s="105"/>
    </row>
    <row r="87" spans="1:15" ht="18">
      <c r="A87" s="75" t="s">
        <v>153</v>
      </c>
      <c r="B87" s="81" t="s">
        <v>154</v>
      </c>
      <c r="C87" s="8">
        <v>12971656.83</v>
      </c>
      <c r="D87" s="9">
        <v>12971656.83</v>
      </c>
      <c r="E87" s="9">
        <v>12971656.83</v>
      </c>
      <c r="F87" s="9">
        <v>12971656.83</v>
      </c>
      <c r="G87" s="9">
        <v>12926400</v>
      </c>
      <c r="H87" s="9">
        <v>12926400</v>
      </c>
      <c r="I87" s="9">
        <v>12926400</v>
      </c>
      <c r="J87" s="9">
        <v>12667872</v>
      </c>
      <c r="K87" s="9">
        <v>12667872</v>
      </c>
      <c r="L87" s="9">
        <v>12667872</v>
      </c>
      <c r="M87" s="99">
        <f t="shared" si="22"/>
        <v>97.65808767545079</v>
      </c>
      <c r="N87" s="99">
        <f t="shared" si="21"/>
        <v>100</v>
      </c>
      <c r="O87" s="105"/>
    </row>
    <row r="88" spans="1:15" ht="18">
      <c r="A88" s="75" t="s">
        <v>155</v>
      </c>
      <c r="B88" s="81" t="s">
        <v>156</v>
      </c>
      <c r="C88" s="8">
        <v>5795300</v>
      </c>
      <c r="D88" s="8">
        <v>5795300</v>
      </c>
      <c r="E88" s="8">
        <v>5795300</v>
      </c>
      <c r="F88" s="8">
        <v>5795300</v>
      </c>
      <c r="G88" s="8">
        <v>5795300</v>
      </c>
      <c r="H88" s="8">
        <v>5795300</v>
      </c>
      <c r="I88" s="8">
        <v>5795300</v>
      </c>
      <c r="J88" s="8">
        <v>5795300</v>
      </c>
      <c r="K88" s="8">
        <v>5795300</v>
      </c>
      <c r="L88" s="8">
        <v>5795300</v>
      </c>
      <c r="M88" s="99">
        <f t="shared" si="22"/>
        <v>100</v>
      </c>
      <c r="N88" s="99">
        <f t="shared" si="21"/>
        <v>100</v>
      </c>
      <c r="O88" s="105"/>
    </row>
    <row r="89" spans="1:15" ht="31.5">
      <c r="A89" s="82" t="s">
        <v>157</v>
      </c>
      <c r="B89" s="83" t="s">
        <v>158</v>
      </c>
      <c r="C89" s="8">
        <v>1442603</v>
      </c>
      <c r="D89" s="8">
        <v>1442603</v>
      </c>
      <c r="E89" s="8">
        <v>1442603</v>
      </c>
      <c r="F89" s="8">
        <v>1442603</v>
      </c>
      <c r="G89" s="8">
        <v>1442603</v>
      </c>
      <c r="H89" s="8">
        <v>1442603</v>
      </c>
      <c r="I89" s="8">
        <v>1503968</v>
      </c>
      <c r="J89" s="8">
        <v>1503968</v>
      </c>
      <c r="K89" s="8">
        <v>1509632</v>
      </c>
      <c r="L89" s="8">
        <v>1509632</v>
      </c>
      <c r="M89" s="99">
        <f t="shared" si="22"/>
        <v>104.64639266658948</v>
      </c>
      <c r="N89" s="99">
        <f t="shared" si="21"/>
        <v>100</v>
      </c>
      <c r="O89" s="105"/>
    </row>
    <row r="90" spans="1:15" ht="18">
      <c r="A90" s="84" t="s">
        <v>159</v>
      </c>
      <c r="B90" s="85" t="s">
        <v>160</v>
      </c>
      <c r="C90" s="8">
        <v>2046411</v>
      </c>
      <c r="D90" s="8">
        <v>2046411</v>
      </c>
      <c r="E90" s="8">
        <v>2046411</v>
      </c>
      <c r="F90" s="8">
        <v>2046411</v>
      </c>
      <c r="G90" s="8">
        <v>2046411</v>
      </c>
      <c r="H90" s="8">
        <v>2046411</v>
      </c>
      <c r="I90" s="8">
        <v>2046411</v>
      </c>
      <c r="J90" s="8">
        <v>2046411</v>
      </c>
      <c r="K90" s="8">
        <v>2046411</v>
      </c>
      <c r="L90" s="8">
        <v>2046411</v>
      </c>
      <c r="M90" s="99">
        <f t="shared" si="22"/>
        <v>100</v>
      </c>
      <c r="N90" s="99">
        <f t="shared" si="21"/>
        <v>100</v>
      </c>
      <c r="O90" s="105"/>
    </row>
    <row r="91" spans="1:15" ht="18">
      <c r="A91" s="84" t="s">
        <v>161</v>
      </c>
      <c r="B91" s="85" t="s">
        <v>162</v>
      </c>
      <c r="C91" s="8">
        <v>353579</v>
      </c>
      <c r="D91" s="8">
        <v>353579</v>
      </c>
      <c r="E91" s="8">
        <v>353579</v>
      </c>
      <c r="F91" s="8">
        <v>353579</v>
      </c>
      <c r="G91" s="8">
        <v>353579</v>
      </c>
      <c r="H91" s="8">
        <v>353579</v>
      </c>
      <c r="I91" s="8">
        <v>353579</v>
      </c>
      <c r="J91" s="8">
        <v>353579</v>
      </c>
      <c r="K91" s="8">
        <v>353579</v>
      </c>
      <c r="L91" s="8">
        <v>353579</v>
      </c>
      <c r="M91" s="99">
        <f t="shared" si="22"/>
        <v>100</v>
      </c>
      <c r="N91" s="99">
        <f t="shared" si="21"/>
        <v>100</v>
      </c>
      <c r="O91" s="105"/>
    </row>
    <row r="92" spans="1:15" ht="18">
      <c r="A92" s="7" t="s">
        <v>47</v>
      </c>
      <c r="B92" s="23" t="s">
        <v>48</v>
      </c>
      <c r="C92" s="8">
        <f aca="true" t="shared" si="25" ref="C92:L92">C93</f>
        <v>11349000</v>
      </c>
      <c r="D92" s="8">
        <f t="shared" si="25"/>
        <v>11349000</v>
      </c>
      <c r="E92" s="8">
        <f t="shared" si="25"/>
        <v>11349000</v>
      </c>
      <c r="F92" s="8">
        <f t="shared" si="25"/>
        <v>11349000</v>
      </c>
      <c r="G92" s="8">
        <f t="shared" si="25"/>
        <v>11349000</v>
      </c>
      <c r="H92" s="8">
        <f t="shared" si="25"/>
        <v>11349000</v>
      </c>
      <c r="I92" s="8">
        <f t="shared" si="25"/>
        <v>11349000</v>
      </c>
      <c r="J92" s="8">
        <f t="shared" si="25"/>
        <v>11349000</v>
      </c>
      <c r="K92" s="8">
        <f t="shared" si="25"/>
        <v>11349000</v>
      </c>
      <c r="L92" s="9">
        <f t="shared" si="25"/>
        <v>9732116.13</v>
      </c>
      <c r="M92" s="99">
        <f t="shared" si="22"/>
        <v>85.75307190060799</v>
      </c>
      <c r="N92" s="99">
        <f t="shared" si="21"/>
        <v>85.75307190060799</v>
      </c>
      <c r="O92" s="105" t="s">
        <v>168</v>
      </c>
    </row>
    <row r="93" spans="1:15" ht="63">
      <c r="A93" s="86" t="s">
        <v>163</v>
      </c>
      <c r="B93" s="87" t="s">
        <v>164</v>
      </c>
      <c r="C93" s="88">
        <v>11349000</v>
      </c>
      <c r="D93" s="88">
        <v>11349000</v>
      </c>
      <c r="E93" s="88">
        <v>11349000</v>
      </c>
      <c r="F93" s="88">
        <v>11349000</v>
      </c>
      <c r="G93" s="88">
        <v>11349000</v>
      </c>
      <c r="H93" s="88">
        <v>11349000</v>
      </c>
      <c r="I93" s="88">
        <v>11349000</v>
      </c>
      <c r="J93" s="88">
        <v>11349000</v>
      </c>
      <c r="K93" s="88">
        <v>11349000</v>
      </c>
      <c r="L93" s="89">
        <v>9732116.13</v>
      </c>
      <c r="M93" s="99">
        <f t="shared" si="22"/>
        <v>85.75307190060799</v>
      </c>
      <c r="N93" s="99">
        <f t="shared" si="21"/>
        <v>85.75307190060799</v>
      </c>
      <c r="O93" s="110"/>
    </row>
    <row r="94" spans="1:15" ht="18.75" thickBot="1">
      <c r="A94" s="108" t="s">
        <v>188</v>
      </c>
      <c r="B94" s="109" t="s">
        <v>189</v>
      </c>
      <c r="C94" s="98"/>
      <c r="D94" s="98"/>
      <c r="E94" s="98"/>
      <c r="F94" s="98"/>
      <c r="G94" s="98"/>
      <c r="H94" s="98"/>
      <c r="I94" s="98"/>
      <c r="J94" s="98"/>
      <c r="K94" s="98"/>
      <c r="L94" s="98">
        <v>-663189.85</v>
      </c>
      <c r="M94" s="99"/>
      <c r="N94" s="99"/>
      <c r="O94" s="105"/>
    </row>
    <row r="95" spans="1:15" ht="18.75" thickBot="1">
      <c r="A95" s="123" t="s">
        <v>49</v>
      </c>
      <c r="B95" s="124"/>
      <c r="C95" s="111">
        <f aca="true" t="shared" si="26" ref="C95:L95">C7+C69</f>
        <v>562769154.05</v>
      </c>
      <c r="D95" s="112">
        <f t="shared" si="26"/>
        <v>571634362.61</v>
      </c>
      <c r="E95" s="112">
        <f>E7+E69</f>
        <v>573397241.7</v>
      </c>
      <c r="F95" s="113">
        <f t="shared" si="26"/>
        <v>574914581.71</v>
      </c>
      <c r="G95" s="114">
        <f t="shared" si="26"/>
        <v>577799298.86</v>
      </c>
      <c r="H95" s="114">
        <f t="shared" si="26"/>
        <v>579784298.85</v>
      </c>
      <c r="I95" s="114">
        <f t="shared" si="26"/>
        <v>588185528.85</v>
      </c>
      <c r="J95" s="114">
        <f t="shared" si="26"/>
        <v>585008459.1700001</v>
      </c>
      <c r="K95" s="114">
        <f t="shared" si="26"/>
        <v>675274803.29</v>
      </c>
      <c r="L95" s="115">
        <f t="shared" si="26"/>
        <v>674880996.36</v>
      </c>
      <c r="M95" s="99">
        <f t="shared" si="22"/>
        <v>119.92146184686578</v>
      </c>
      <c r="N95" s="99">
        <f t="shared" si="21"/>
        <v>99.94168197479289</v>
      </c>
      <c r="O95" s="116"/>
    </row>
  </sheetData>
  <sheetProtection/>
  <mergeCells count="6">
    <mergeCell ref="A95:B95"/>
    <mergeCell ref="A2:O3"/>
    <mergeCell ref="O42:O43"/>
    <mergeCell ref="O37:O38"/>
    <mergeCell ref="O8:O9"/>
    <mergeCell ref="O44:O4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8" scale="57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ermakova</dc:creator>
  <cp:keywords/>
  <dc:description/>
  <cp:lastModifiedBy>user</cp:lastModifiedBy>
  <cp:lastPrinted>2021-03-29T04:33:21Z</cp:lastPrinted>
  <dcterms:created xsi:type="dcterms:W3CDTF">2016-10-27T00:17:26Z</dcterms:created>
  <dcterms:modified xsi:type="dcterms:W3CDTF">2023-03-19T01:45:02Z</dcterms:modified>
  <cp:category/>
  <cp:version/>
  <cp:contentType/>
  <cp:contentStatus/>
</cp:coreProperties>
</file>