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2990" windowHeight="4830"/>
  </bookViews>
  <sheets>
    <sheet name="Лист1" sheetId="1" r:id="rId1"/>
  </sheets>
  <definedNames>
    <definedName name="_xlnm._FilterDatabase" localSheetId="0" hidden="1">Лист1!$A$3:$M$45</definedName>
    <definedName name="_xlnm.Print_Titles" localSheetId="0">Лист1!$3:$3</definedName>
    <definedName name="_xlnm.Print_Area" localSheetId="0">Лист1!$A$1:$M$45</definedName>
  </definedNames>
  <calcPr calcId="124519"/>
</workbook>
</file>

<file path=xl/calcChain.xml><?xml version="1.0" encoding="utf-8"?>
<calcChain xmlns="http://schemas.openxmlformats.org/spreadsheetml/2006/main">
  <c r="K45" i="1"/>
  <c r="J45"/>
  <c r="I45"/>
  <c r="H45"/>
  <c r="G45"/>
  <c r="F45"/>
  <c r="E45"/>
  <c r="D45"/>
  <c r="K40"/>
  <c r="J40"/>
  <c r="I40"/>
  <c r="H40"/>
  <c r="G40"/>
  <c r="F40"/>
  <c r="E40"/>
  <c r="D40"/>
  <c r="K35"/>
  <c r="J35"/>
  <c r="I35"/>
  <c r="H35"/>
  <c r="G35"/>
  <c r="F35"/>
  <c r="E35"/>
  <c r="D35"/>
  <c r="K33"/>
  <c r="J33"/>
  <c r="I33"/>
  <c r="H33"/>
  <c r="G33"/>
  <c r="F33"/>
  <c r="E33"/>
  <c r="D33"/>
  <c r="K27"/>
  <c r="J27"/>
  <c r="I27"/>
  <c r="H27"/>
  <c r="G27"/>
  <c r="F27"/>
  <c r="E27"/>
  <c r="D27"/>
  <c r="K23"/>
  <c r="J23"/>
  <c r="I23"/>
  <c r="H23"/>
  <c r="G23"/>
  <c r="F23"/>
  <c r="E23"/>
  <c r="D23"/>
  <c r="K17"/>
  <c r="J17"/>
  <c r="I17"/>
  <c r="H17"/>
  <c r="G17"/>
  <c r="F17"/>
  <c r="E17"/>
  <c r="D17"/>
  <c r="K15"/>
  <c r="J15"/>
  <c r="I15"/>
  <c r="H15"/>
  <c r="G15"/>
  <c r="F15"/>
  <c r="E15"/>
  <c r="D15"/>
  <c r="K13"/>
  <c r="J13"/>
  <c r="I13"/>
  <c r="H13"/>
  <c r="G13"/>
  <c r="F13"/>
  <c r="E13"/>
  <c r="D13"/>
  <c r="K4"/>
  <c r="J4"/>
  <c r="I4"/>
  <c r="H4"/>
  <c r="G4"/>
  <c r="F4"/>
  <c r="E4"/>
  <c r="D4"/>
  <c r="L13"/>
  <c r="L44"/>
  <c r="M44" s="1"/>
  <c r="M43" s="1"/>
  <c r="L42"/>
  <c r="M42" s="1"/>
  <c r="L41"/>
  <c r="L40" s="1"/>
  <c r="M39"/>
  <c r="L39"/>
  <c r="M38"/>
  <c r="L38"/>
  <c r="L37"/>
  <c r="M36"/>
  <c r="L36"/>
  <c r="L34"/>
  <c r="L33" s="1"/>
  <c r="L32"/>
  <c r="M32" s="1"/>
  <c r="L31"/>
  <c r="M31" s="1"/>
  <c r="L30"/>
  <c r="M30" s="1"/>
  <c r="L29"/>
  <c r="M28"/>
  <c r="L28"/>
  <c r="L26"/>
  <c r="M26" s="1"/>
  <c r="L25"/>
  <c r="M25" s="1"/>
  <c r="L24"/>
  <c r="L22"/>
  <c r="L17" s="1"/>
  <c r="M21"/>
  <c r="L21"/>
  <c r="M20"/>
  <c r="L20"/>
  <c r="M19"/>
  <c r="L19"/>
  <c r="M18"/>
  <c r="L18"/>
  <c r="M16"/>
  <c r="M15" s="1"/>
  <c r="L16"/>
  <c r="L15" s="1"/>
  <c r="L14"/>
  <c r="M14" s="1"/>
  <c r="M13" s="1"/>
  <c r="L12"/>
  <c r="M12" s="1"/>
  <c r="L11"/>
  <c r="M11" s="1"/>
  <c r="M10"/>
  <c r="L10"/>
  <c r="L9"/>
  <c r="M9" s="1"/>
  <c r="M8"/>
  <c r="L8"/>
  <c r="L7"/>
  <c r="M7" s="1"/>
  <c r="L6"/>
  <c r="M5"/>
  <c r="L5"/>
  <c r="C40"/>
  <c r="C43"/>
  <c r="C15"/>
  <c r="C13"/>
  <c r="L43" l="1"/>
  <c r="M41"/>
  <c r="M40" s="1"/>
  <c r="L35"/>
  <c r="M37"/>
  <c r="M35" s="1"/>
  <c r="M34"/>
  <c r="M33" s="1"/>
  <c r="L27"/>
  <c r="M29"/>
  <c r="M27"/>
  <c r="L23"/>
  <c r="M24"/>
  <c r="M23" s="1"/>
  <c r="M22"/>
  <c r="M17" s="1"/>
  <c r="L4"/>
  <c r="M6"/>
  <c r="M4" s="1"/>
  <c r="C35"/>
  <c r="C33"/>
  <c r="C27"/>
  <c r="C23"/>
  <c r="C17"/>
  <c r="C4"/>
  <c r="L45" l="1"/>
  <c r="M45"/>
  <c r="C45"/>
</calcChain>
</file>

<file path=xl/sharedStrings.xml><?xml version="1.0" encoding="utf-8"?>
<sst xmlns="http://schemas.openxmlformats.org/spreadsheetml/2006/main" count="97" uniqueCount="97">
  <si>
    <t>Код</t>
  </si>
  <si>
    <t>Наименование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</si>
  <si>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</si>
  <si>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</si>
  <si>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</si>
  <si>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</si>
  <si>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</si>
  <si>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</si>
  <si>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</si>
  <si>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</si>
  <si>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</si>
  <si>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</si>
  <si>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</si>
  <si>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</si>
  <si>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</si>
  <si>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</si>
  <si>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</si>
  <si>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</si>
  <si>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</si>
  <si>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</si>
  <si>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</si>
  <si>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</si>
  <si>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</si>
  <si>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</si>
  <si>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</si>
  <si>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</si>
  <si>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</si>
  <si>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</si>
  <si>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</si>
  <si>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</si>
  <si>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</si>
  <si>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</si>
  <si>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Охрана семьи и детства</t>
  </si>
  <si>
    <t>ФИЗИЧЕСКАЯ КУЛЬТУРА И СПОРТ</t>
  </si>
  <si>
    <t>Массовый спорт</t>
  </si>
  <si>
    <t>ВСЕГО РАСХОДОВ</t>
  </si>
  <si>
    <t xml:space="preserve">0100 </t>
  </si>
  <si>
    <t>0102</t>
  </si>
  <si>
    <t>0103</t>
  </si>
  <si>
    <t>0104</t>
  </si>
  <si>
    <t>0105</t>
  </si>
  <si>
    <t>0106</t>
  </si>
  <si>
    <t>0107</t>
  </si>
  <si>
    <t>0111</t>
  </si>
  <si>
    <t>0113</t>
  </si>
  <si>
    <t>0300</t>
  </si>
  <si>
    <t>0400</t>
  </si>
  <si>
    <t>0405</t>
  </si>
  <si>
    <t>0406</t>
  </si>
  <si>
    <t>0408</t>
  </si>
  <si>
    <t>0409</t>
  </si>
  <si>
    <t>0412</t>
  </si>
  <si>
    <t>0500</t>
  </si>
  <si>
    <t>0501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</si>
  <si>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</si>
  <si>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</si>
  <si>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</si>
  <si>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</si>
  <si>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</si>
  <si>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</si>
  <si>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</si>
  <si>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</si>
  <si>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</si>
  <si>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</si>
  <si>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</si>
  <si>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</si>
  <si>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</si>
  <si>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</si>
  <si>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</si>
  <si>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1102</t>
  </si>
  <si>
    <t>0200</t>
  </si>
  <si>
    <t>НАЦИОНАЛЬНАЯ ОБОРОНА</t>
  </si>
  <si>
    <t>0203</t>
  </si>
  <si>
    <t>Мобилизационная и вневойсковая подготовка</t>
  </si>
  <si>
    <t>0310</t>
  </si>
  <si>
    <t xml:space="preserve">Социальное обеспечение </t>
  </si>
  <si>
    <t>1200</t>
  </si>
  <si>
    <t>СРЕДСТВА МАССОВОЙ ИНФОРМАЦИИ</t>
  </si>
  <si>
    <t>1202</t>
  </si>
  <si>
    <t>Периодичкская печать и издательство</t>
  </si>
  <si>
    <t>1006</t>
  </si>
  <si>
    <t>Другие вопросы в области социальной политики</t>
  </si>
  <si>
    <t>Защита населения и территории от  чрезвычайных ситуаций природного и техногенного характера, пожарная безопасность</t>
  </si>
  <si>
    <t>План по решению о бюджете от 17.12.2022 
№ 253-МПА (первоначальный), 
руб.</t>
  </si>
  <si>
    <t>1101</t>
  </si>
  <si>
    <t>ФИЗИЧЕСКАЯ КУЛЬТУРА</t>
  </si>
  <si>
    <t>Изменения внесенные от   26.01.2022г № 258 - МПА (уточнение 1)</t>
  </si>
  <si>
    <t>Изменения внесенные  от  06.04.2022г № 290  МПА (уточнение 2)</t>
  </si>
  <si>
    <t>Изменения внесенные от  25.05.2022 г № 296 МПА от(уточнение 3)</t>
  </si>
  <si>
    <t>Изменения внесенные  от  29.06.2022г от 304 МПА (уточнение 4)</t>
  </si>
  <si>
    <t>Изменения внесенные от  22.07.2022 г № 318 МПА (уточнение 5)</t>
  </si>
  <si>
    <t>Изменения внесенные от  26.10.2022 г 332 МПА (уточненние 6)</t>
  </si>
  <si>
    <t>Изменения внесенные  от  21.12.2022 г № 354  МПА (уточнение 8)</t>
  </si>
  <si>
    <t>Итого изменений</t>
  </si>
  <si>
    <t>План по 354 - МПА от  21.12.2022 (уточненный)</t>
  </si>
  <si>
    <t>Изменения внесенные  от  29.11.2022 г 343 МПА (уточнение 7)</t>
  </si>
  <si>
    <t>Сведения о внесенных изменениях в первоначальное принятое  решение о бюджете в части расходах  Лазовского муниципального округа за 2022 год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</si>
</sst>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&quot;р.&quot;_-;\-* #,##0.00&quot;р.&quot;_-;_-* &quot;-&quot;??&quot;р.&quot;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Times New Roman Cyr"/>
      <charset val="204"/>
    </font>
    <font>
      <sz val="11"/>
      <name val="Times New Roman Cyr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08">
    <xf numFmtId="0" fontId="0" fillId="0" borderId="0"/>
    <xf numFmtId="0" fontId="7" fillId="0" borderId="0"/>
    <xf numFmtId="0" fontId="8" fillId="0" borderId="0">
      <alignment horizontal="left" vertical="top" wrapText="1"/>
    </xf>
    <xf numFmtId="0" fontId="8" fillId="0" borderId="0"/>
    <xf numFmtId="0" fontId="9" fillId="0" borderId="0">
      <alignment horizontal="center" wrapText="1"/>
    </xf>
    <xf numFmtId="0" fontId="9" fillId="0" borderId="0">
      <alignment horizontal="center"/>
    </xf>
    <xf numFmtId="0" fontId="8" fillId="0" borderId="0">
      <alignment wrapText="1"/>
    </xf>
    <xf numFmtId="0" fontId="8" fillId="0" borderId="0">
      <alignment horizontal="right"/>
    </xf>
    <xf numFmtId="0" fontId="8" fillId="0" borderId="3">
      <alignment horizontal="center" vertical="center" wrapText="1"/>
    </xf>
    <xf numFmtId="0" fontId="8" fillId="0" borderId="2">
      <alignment horizontal="center" vertical="center" shrinkToFit="1"/>
    </xf>
    <xf numFmtId="0" fontId="8" fillId="0" borderId="2">
      <alignment horizontal="left" vertical="top" wrapText="1"/>
    </xf>
    <xf numFmtId="4" fontId="8" fillId="2" borderId="2">
      <alignment horizontal="right" vertical="top" shrinkToFit="1"/>
    </xf>
    <xf numFmtId="0" fontId="10" fillId="0" borderId="4">
      <alignment horizontal="left"/>
    </xf>
    <xf numFmtId="4" fontId="10" fillId="3" borderId="2">
      <alignment horizontal="right" vertical="top" shrinkToFit="1"/>
    </xf>
    <xf numFmtId="0" fontId="8" fillId="0" borderId="5"/>
    <xf numFmtId="0" fontId="8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4" borderId="0"/>
    <xf numFmtId="0" fontId="10" fillId="0" borderId="2">
      <alignment horizontal="left" vertical="top" wrapText="1"/>
    </xf>
    <xf numFmtId="0" fontId="8" fillId="4" borderId="0">
      <alignment horizontal="center"/>
    </xf>
    <xf numFmtId="4" fontId="8" fillId="0" borderId="2">
      <alignment horizontal="right" vertical="top" shrinkToFit="1"/>
    </xf>
    <xf numFmtId="4" fontId="8" fillId="0" borderId="0">
      <alignment horizontal="right" shrinkToFit="1"/>
    </xf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10" applyNumberFormat="0" applyAlignment="0" applyProtection="0"/>
    <xf numFmtId="0" fontId="22" fillId="10" borderId="11" applyNumberFormat="0" applyAlignment="0" applyProtection="0"/>
    <xf numFmtId="0" fontId="23" fillId="10" borderId="10" applyNumberFormat="0" applyAlignment="0" applyProtection="0"/>
    <xf numFmtId="0" fontId="24" fillId="0" borderId="12" applyNumberFormat="0" applyFill="0" applyAlignment="0" applyProtection="0"/>
    <xf numFmtId="0" fontId="25" fillId="11" borderId="1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36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" fontId="8" fillId="0" borderId="2">
      <alignment horizontal="center" vertical="top" shrinkToFit="1"/>
    </xf>
    <xf numFmtId="0" fontId="32" fillId="0" borderId="16">
      <alignment horizontal="left" wrapText="1" indent="1"/>
    </xf>
    <xf numFmtId="4" fontId="10" fillId="3" borderId="2">
      <alignment horizontal="right" vertical="top" shrinkToFit="1"/>
    </xf>
    <xf numFmtId="0" fontId="8" fillId="0" borderId="2">
      <alignment horizontal="left" vertical="top" wrapText="1"/>
    </xf>
    <xf numFmtId="164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31" fillId="37" borderId="0"/>
    <xf numFmtId="0" fontId="33" fillId="37" borderId="0"/>
    <xf numFmtId="0" fontId="33" fillId="37" borderId="0"/>
    <xf numFmtId="0" fontId="34" fillId="0" borderId="0"/>
    <xf numFmtId="0" fontId="13" fillId="0" borderId="0"/>
    <xf numFmtId="0" fontId="30" fillId="12" borderId="14" applyNumberFormat="0" applyFont="0" applyAlignment="0" applyProtection="0"/>
    <xf numFmtId="0" fontId="30" fillId="12" borderId="14" applyNumberFormat="0" applyFont="0" applyAlignment="0" applyProtection="0"/>
    <xf numFmtId="0" fontId="30" fillId="12" borderId="14" applyNumberFormat="0" applyFont="0" applyAlignment="0" applyProtection="0"/>
    <xf numFmtId="0" fontId="1" fillId="12" borderId="14" applyNumberFormat="0" applyFont="0" applyAlignment="0" applyProtection="0"/>
    <xf numFmtId="9" fontId="3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wrapText="1"/>
    </xf>
    <xf numFmtId="4" fontId="3" fillId="0" borderId="1" xfId="0" applyNumberFormat="1" applyFont="1" applyBorder="1" applyAlignment="1">
      <alignment horizontal="right" vertical="top" wrapText="1"/>
    </xf>
    <xf numFmtId="0" fontId="3" fillId="0" borderId="0" xfId="0" applyFont="1" applyAlignment="1">
      <alignment wrapText="1"/>
    </xf>
    <xf numFmtId="4" fontId="2" fillId="5" borderId="1" xfId="0" applyNumberFormat="1" applyFont="1" applyFill="1" applyBorder="1" applyAlignment="1">
      <alignment horizontal="right" vertical="top" wrapText="1"/>
    </xf>
    <xf numFmtId="0" fontId="2" fillId="5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justify" vertical="top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4" fontId="2" fillId="0" borderId="0" xfId="0" applyNumberFormat="1" applyFont="1" applyAlignment="1">
      <alignment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justify" vertical="center" wrapText="1"/>
    </xf>
    <xf numFmtId="4" fontId="2" fillId="0" borderId="6" xfId="0" applyNumberFormat="1" applyFont="1" applyFill="1" applyBorder="1" applyAlignment="1">
      <alignment horizontal="right" vertical="top" wrapText="1"/>
    </xf>
    <xf numFmtId="4" fontId="2" fillId="0" borderId="6" xfId="0" applyNumberFormat="1" applyFont="1" applyBorder="1" applyAlignment="1">
      <alignment horizontal="right" vertical="top" wrapText="1"/>
    </xf>
    <xf numFmtId="0" fontId="5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4" fontId="6" fillId="0" borderId="2" xfId="0" applyNumberFormat="1" applyFont="1" applyFill="1" applyBorder="1" applyAlignment="1">
      <alignment horizontal="right" vertical="top" wrapText="1"/>
    </xf>
    <xf numFmtId="4" fontId="5" fillId="0" borderId="2" xfId="0" applyNumberFormat="1" applyFont="1" applyFill="1" applyBorder="1" applyAlignment="1">
      <alignment horizontal="right" vertical="top" wrapText="1"/>
    </xf>
    <xf numFmtId="4" fontId="4" fillId="0" borderId="2" xfId="0" applyNumberFormat="1" applyFont="1" applyFill="1" applyBorder="1" applyAlignment="1">
      <alignment horizontal="right" vertical="top" wrapText="1"/>
    </xf>
    <xf numFmtId="4" fontId="6" fillId="0" borderId="3" xfId="0" applyNumberFormat="1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4" fontId="4" fillId="0" borderId="3" xfId="0" applyNumberFormat="1" applyFont="1" applyFill="1" applyBorder="1" applyAlignment="1">
      <alignment horizontal="right" vertical="top" wrapText="1"/>
    </xf>
    <xf numFmtId="4" fontId="2" fillId="5" borderId="6" xfId="0" applyNumberFormat="1" applyFont="1" applyFill="1" applyBorder="1" applyAlignment="1">
      <alignment horizontal="right" vertical="top" wrapText="1"/>
    </xf>
    <xf numFmtId="0" fontId="11" fillId="5" borderId="17" xfId="65" applyFont="1" applyFill="1" applyBorder="1" applyAlignment="1">
      <alignment horizontal="center" vertical="center" wrapText="1"/>
    </xf>
    <xf numFmtId="0" fontId="35" fillId="5" borderId="18" xfId="65" applyFont="1" applyFill="1" applyBorder="1" applyAlignment="1">
      <alignment horizontal="center" vertical="center" wrapText="1"/>
    </xf>
    <xf numFmtId="0" fontId="11" fillId="5" borderId="18" xfId="65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</cellXfs>
  <cellStyles count="208">
    <cellStyle name="20% - Акцент1" xfId="42" builtinId="30" customBuiltin="1"/>
    <cellStyle name="20% - Акцент1 2" xfId="66"/>
    <cellStyle name="20% - Акцент1 3" xfId="67"/>
    <cellStyle name="20% - Акцент1 4" xfId="68"/>
    <cellStyle name="20% - Акцент1 62" xfId="69"/>
    <cellStyle name="20% - Акцент2" xfId="46" builtinId="34" customBuiltin="1"/>
    <cellStyle name="20% - Акцент2 2" xfId="70"/>
    <cellStyle name="20% - Акцент2 3" xfId="71"/>
    <cellStyle name="20% - Акцент2 4" xfId="72"/>
    <cellStyle name="20% - Акцент3" xfId="50" builtinId="38" customBuiltin="1"/>
    <cellStyle name="20% - Акцент3 2" xfId="73"/>
    <cellStyle name="20% - Акцент3 3" xfId="74"/>
    <cellStyle name="20% - Акцент3 4" xfId="75"/>
    <cellStyle name="20% - Акцент4" xfId="54" builtinId="42" customBuiltin="1"/>
    <cellStyle name="20% - Акцент4 2" xfId="76"/>
    <cellStyle name="20% - Акцент4 3" xfId="77"/>
    <cellStyle name="20% - Акцент4 4" xfId="78"/>
    <cellStyle name="20% - Акцент5" xfId="58" builtinId="46" customBuiltin="1"/>
    <cellStyle name="20% - Акцент5 2" xfId="79"/>
    <cellStyle name="20% - Акцент5 3" xfId="80"/>
    <cellStyle name="20% - Акцент5 4" xfId="81"/>
    <cellStyle name="20% - Акцент6" xfId="62" builtinId="50" customBuiltin="1"/>
    <cellStyle name="20% - Акцент6 2" xfId="82"/>
    <cellStyle name="20% - Акцент6 3" xfId="83"/>
    <cellStyle name="20% - Акцент6 4" xfId="84"/>
    <cellStyle name="40% - Акцент1" xfId="43" builtinId="31" customBuiltin="1"/>
    <cellStyle name="40% - Акцент1 2" xfId="85"/>
    <cellStyle name="40% - Акцент1 3" xfId="86"/>
    <cellStyle name="40% - Акцент1 4" xfId="87"/>
    <cellStyle name="40% - Акцент2" xfId="47" builtinId="35" customBuiltin="1"/>
    <cellStyle name="40% - Акцент2 2" xfId="88"/>
    <cellStyle name="40% - Акцент2 3" xfId="89"/>
    <cellStyle name="40% - Акцент2 4" xfId="90"/>
    <cellStyle name="40% - Акцент3" xfId="51" builtinId="39" customBuiltin="1"/>
    <cellStyle name="40% - Акцент3 2" xfId="91"/>
    <cellStyle name="40% - Акцент3 3" xfId="92"/>
    <cellStyle name="40% - Акцент3 4" xfId="93"/>
    <cellStyle name="40% - Акцент4" xfId="55" builtinId="43" customBuiltin="1"/>
    <cellStyle name="40% - Акцент4 2" xfId="94"/>
    <cellStyle name="40% - Акцент4 3" xfId="95"/>
    <cellStyle name="40% - Акцент4 4" xfId="96"/>
    <cellStyle name="40% - Акцент5" xfId="59" builtinId="47" customBuiltin="1"/>
    <cellStyle name="40% - Акцент5 2" xfId="97"/>
    <cellStyle name="40% - Акцент5 3" xfId="98"/>
    <cellStyle name="40% - Акцент5 4" xfId="99"/>
    <cellStyle name="40% - Акцент6" xfId="63" builtinId="51" customBuiltin="1"/>
    <cellStyle name="40% - Акцент6 2" xfId="100"/>
    <cellStyle name="40% - Акцент6 3" xfId="101"/>
    <cellStyle name="40% - Акцент6 4" xfId="102"/>
    <cellStyle name="60% - Акцент1" xfId="44" builtinId="32" customBuiltin="1"/>
    <cellStyle name="60% - Акцент2" xfId="48" builtinId="36" customBuiltin="1"/>
    <cellStyle name="60% - Акцент3" xfId="52" builtinId="40" customBuiltin="1"/>
    <cellStyle name="60% - Акцент4" xfId="56" builtinId="44" customBuiltin="1"/>
    <cellStyle name="60% - Акцент5" xfId="60" builtinId="48" customBuiltin="1"/>
    <cellStyle name="60% - Акцент6" xfId="64" builtinId="52" customBuiltin="1"/>
    <cellStyle name="br" xfId="18"/>
    <cellStyle name="col" xfId="17"/>
    <cellStyle name="style0" xfId="19"/>
    <cellStyle name="td" xfId="20"/>
    <cellStyle name="tr" xfId="16"/>
    <cellStyle name="xl21" xfId="21"/>
    <cellStyle name="xl22" xfId="8"/>
    <cellStyle name="xl23" xfId="9"/>
    <cellStyle name="xl24" xfId="12"/>
    <cellStyle name="xl25" xfId="14"/>
    <cellStyle name="xl26" xfId="2"/>
    <cellStyle name="xl27" xfId="4"/>
    <cellStyle name="xl28" xfId="5"/>
    <cellStyle name="xl29" xfId="6"/>
    <cellStyle name="xl30" xfId="7"/>
    <cellStyle name="xl30 2" xfId="103"/>
    <cellStyle name="xl31" xfId="13"/>
    <cellStyle name="xl31 2" xfId="104"/>
    <cellStyle name="xl32" xfId="3"/>
    <cellStyle name="xl33" xfId="15"/>
    <cellStyle name="xl34" xfId="10"/>
    <cellStyle name="xl35" xfId="22"/>
    <cellStyle name="xl36" xfId="11"/>
    <cellStyle name="xl37" xfId="23"/>
    <cellStyle name="xl38" xfId="24"/>
    <cellStyle name="xl39" xfId="25"/>
    <cellStyle name="xl42" xfId="105"/>
    <cellStyle name="xl44" xfId="106"/>
    <cellStyle name="Акцент1" xfId="41" builtinId="29" customBuiltin="1"/>
    <cellStyle name="Акцент2" xfId="45" builtinId="33" customBuiltin="1"/>
    <cellStyle name="Акцент3" xfId="49" builtinId="37" customBuiltin="1"/>
    <cellStyle name="Акцент4" xfId="53" builtinId="41" customBuiltin="1"/>
    <cellStyle name="Акцент5" xfId="57" builtinId="45" customBuiltin="1"/>
    <cellStyle name="Акцент6" xfId="61" builtinId="49" customBuiltin="1"/>
    <cellStyle name="Ввод " xfId="33" builtinId="20" customBuiltin="1"/>
    <cellStyle name="Вывод" xfId="34" builtinId="21" customBuiltin="1"/>
    <cellStyle name="Вычисление" xfId="35" builtinId="22" customBuiltin="1"/>
    <cellStyle name="Денежный 2" xfId="107"/>
    <cellStyle name="Заголовок 1" xfId="26" builtinId="16" customBuiltin="1"/>
    <cellStyle name="Заголовок 2" xfId="27" builtinId="17" customBuiltin="1"/>
    <cellStyle name="Заголовок 3" xfId="28" builtinId="18" customBuiltin="1"/>
    <cellStyle name="Заголовок 4" xfId="29" builtinId="19" customBuiltin="1"/>
    <cellStyle name="Итог" xfId="40" builtinId="25" customBuiltin="1"/>
    <cellStyle name="Контрольная ячейка" xfId="37" builtinId="23" customBuiltin="1"/>
    <cellStyle name="Название 2" xfId="108"/>
    <cellStyle name="Нейтральный" xfId="32" builtinId="28" customBuiltin="1"/>
    <cellStyle name="Обычный" xfId="0" builtinId="0"/>
    <cellStyle name="Обычный 10" xfId="109"/>
    <cellStyle name="Обычный 11" xfId="110"/>
    <cellStyle name="Обычный 12" xfId="111"/>
    <cellStyle name="Обычный 13" xfId="112"/>
    <cellStyle name="Обычный 14" xfId="113"/>
    <cellStyle name="Обычный 15" xfId="114"/>
    <cellStyle name="Обычный 16" xfId="115"/>
    <cellStyle name="Обычный 18" xfId="116"/>
    <cellStyle name="Обычный 19" xfId="117"/>
    <cellStyle name="Обычный 2" xfId="1"/>
    <cellStyle name="Обычный 2 10" xfId="119"/>
    <cellStyle name="Обычный 2 11" xfId="120"/>
    <cellStyle name="Обычный 2 12" xfId="121"/>
    <cellStyle name="Обычный 2 13" xfId="122"/>
    <cellStyle name="Обычный 2 14" xfId="123"/>
    <cellStyle name="Обычный 2 15" xfId="124"/>
    <cellStyle name="Обычный 2 16" xfId="125"/>
    <cellStyle name="Обычный 2 17" xfId="126"/>
    <cellStyle name="Обычный 2 18" xfId="127"/>
    <cellStyle name="Обычный 2 19" xfId="128"/>
    <cellStyle name="Обычный 2 2" xfId="118"/>
    <cellStyle name="Обычный 2 2 2" xfId="129"/>
    <cellStyle name="Обычный 2 20" xfId="130"/>
    <cellStyle name="Обычный 2 21" xfId="131"/>
    <cellStyle name="Обычный 2 22" xfId="132"/>
    <cellStyle name="Обычный 2 23" xfId="133"/>
    <cellStyle name="Обычный 2 24" xfId="134"/>
    <cellStyle name="Обычный 2 25" xfId="135"/>
    <cellStyle name="Обычный 2 26" xfId="136"/>
    <cellStyle name="Обычный 2 27" xfId="137"/>
    <cellStyle name="Обычный 2 28" xfId="138"/>
    <cellStyle name="Обычный 2 29" xfId="139"/>
    <cellStyle name="Обычный 2 3" xfId="140"/>
    <cellStyle name="Обычный 2 30" xfId="141"/>
    <cellStyle name="Обычный 2 31" xfId="142"/>
    <cellStyle name="Обычный 2 4" xfId="143"/>
    <cellStyle name="Обычный 2 5" xfId="144"/>
    <cellStyle name="Обычный 2 6" xfId="145"/>
    <cellStyle name="Обычный 2 7" xfId="146"/>
    <cellStyle name="Обычный 2 8" xfId="147"/>
    <cellStyle name="Обычный 2 9" xfId="148"/>
    <cellStyle name="Обычный 20" xfId="149"/>
    <cellStyle name="Обычный 22" xfId="150"/>
    <cellStyle name="Обычный 23" xfId="151"/>
    <cellStyle name="Обычный 24" xfId="152"/>
    <cellStyle name="Обычный 25" xfId="153"/>
    <cellStyle name="Обычный 26" xfId="154"/>
    <cellStyle name="Обычный 27" xfId="155"/>
    <cellStyle name="Обычный 28" xfId="156"/>
    <cellStyle name="Обычный 3" xfId="65"/>
    <cellStyle name="Обычный 3 10" xfId="158"/>
    <cellStyle name="Обычный 3 11" xfId="159"/>
    <cellStyle name="Обычный 3 12" xfId="160"/>
    <cellStyle name="Обычный 3 13" xfId="161"/>
    <cellStyle name="Обычный 3 14" xfId="162"/>
    <cellStyle name="Обычный 3 15" xfId="163"/>
    <cellStyle name="Обычный 3 16" xfId="164"/>
    <cellStyle name="Обычный 3 17" xfId="165"/>
    <cellStyle name="Обычный 3 18" xfId="166"/>
    <cellStyle name="Обычный 3 19" xfId="167"/>
    <cellStyle name="Обычный 3 2" xfId="157"/>
    <cellStyle name="Обычный 3 2 2" xfId="168"/>
    <cellStyle name="Обычный 3 20" xfId="169"/>
    <cellStyle name="Обычный 3 21" xfId="170"/>
    <cellStyle name="Обычный 3 22" xfId="171"/>
    <cellStyle name="Обычный 3 23" xfId="172"/>
    <cellStyle name="Обычный 3 24" xfId="173"/>
    <cellStyle name="Обычный 3 25" xfId="174"/>
    <cellStyle name="Обычный 3 26" xfId="175"/>
    <cellStyle name="Обычный 3 27" xfId="176"/>
    <cellStyle name="Обычный 3 28" xfId="177"/>
    <cellStyle name="Обычный 3 29" xfId="178"/>
    <cellStyle name="Обычный 3 3" xfId="179"/>
    <cellStyle name="Обычный 3 30" xfId="180"/>
    <cellStyle name="Обычный 3 31" xfId="181"/>
    <cellStyle name="Обычный 3 4" xfId="182"/>
    <cellStyle name="Обычный 3 5" xfId="183"/>
    <cellStyle name="Обычный 3 6" xfId="184"/>
    <cellStyle name="Обычный 3 7" xfId="185"/>
    <cellStyle name="Обычный 3 8" xfId="186"/>
    <cellStyle name="Обычный 3 9" xfId="187"/>
    <cellStyle name="Обычный 30" xfId="188"/>
    <cellStyle name="Обычный 31" xfId="189"/>
    <cellStyle name="Обычный 32" xfId="190"/>
    <cellStyle name="Обычный 33" xfId="191"/>
    <cellStyle name="Обычный 34" xfId="192"/>
    <cellStyle name="Обычный 35" xfId="193"/>
    <cellStyle name="Обычный 36" xfId="194"/>
    <cellStyle name="Обычный 37" xfId="195"/>
    <cellStyle name="Обычный 4" xfId="196"/>
    <cellStyle name="Обычный 5" xfId="197"/>
    <cellStyle name="Обычный 6" xfId="198"/>
    <cellStyle name="Обычный 7" xfId="199"/>
    <cellStyle name="Обычный 8" xfId="200"/>
    <cellStyle name="Обычный 9" xfId="201"/>
    <cellStyle name="Плохой" xfId="31" builtinId="27" customBuiltin="1"/>
    <cellStyle name="Пояснение" xfId="39" builtinId="53" customBuiltin="1"/>
    <cellStyle name="Примечание 2" xfId="202"/>
    <cellStyle name="Примечание 3" xfId="203"/>
    <cellStyle name="Примечание 4" xfId="204"/>
    <cellStyle name="Примечание 5" xfId="205"/>
    <cellStyle name="Процентный 2" xfId="206"/>
    <cellStyle name="Связанная ячейка" xfId="36" builtinId="24" customBuiltin="1"/>
    <cellStyle name="Текст предупреждения" xfId="38" builtinId="11" customBuiltin="1"/>
    <cellStyle name="Финансовый 2" xfId="207"/>
    <cellStyle name="Хороший" xfId="30" builtinId="26" customBuiltin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89" zoomScaleSheetLayoutView="89" workbookViewId="0">
      <pane ySplit="3" topLeftCell="A28" activePane="bottomLeft" state="frozen"/>
      <selection pane="bottomLeft" sqref="A1:M1"/>
    </sheetView>
  </sheetViews>
  <sheetFormatPr defaultRowHeight="15.75"/>
  <cols>
    <col min="1" max="1" width="5.85546875" style="1" customWidth="1"/>
    <col min="2" max="2" width="50.7109375" style="1" customWidth="1"/>
    <col min="3" max="3" width="20" style="1" customWidth="1"/>
    <col min="4" max="4" width="22.140625" style="1" customWidth="1"/>
    <col min="5" max="5" width="22" style="1" customWidth="1"/>
    <col min="6" max="6" width="21.85546875" style="1" customWidth="1"/>
    <col min="7" max="12" width="19.140625" style="1" customWidth="1"/>
    <col min="13" max="13" width="20.42578125" style="9" customWidth="1"/>
    <col min="14" max="16384" width="9.140625" style="1"/>
  </cols>
  <sheetData>
    <row r="1" spans="1:13" ht="29.25" customHeight="1">
      <c r="A1" s="38" t="s">
        <v>96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6.5" thickBot="1">
      <c r="C2" s="9"/>
      <c r="D2" s="9"/>
      <c r="E2" s="9"/>
    </row>
    <row r="3" spans="1:13" ht="90.75" thickBot="1">
      <c r="A3" s="2" t="s">
        <v>0</v>
      </c>
      <c r="B3" s="2" t="s">
        <v>1</v>
      </c>
      <c r="C3" s="15" t="s">
        <v>83</v>
      </c>
      <c r="D3" s="15" t="s">
        <v>86</v>
      </c>
      <c r="E3" s="15" t="s">
        <v>87</v>
      </c>
      <c r="F3" s="15" t="s">
        <v>88</v>
      </c>
      <c r="G3" s="15" t="s">
        <v>89</v>
      </c>
      <c r="H3" s="15" t="s">
        <v>90</v>
      </c>
      <c r="I3" s="36" t="s">
        <v>91</v>
      </c>
      <c r="J3" s="36" t="s">
        <v>95</v>
      </c>
      <c r="K3" s="36" t="s">
        <v>92</v>
      </c>
      <c r="L3" s="35" t="s">
        <v>93</v>
      </c>
      <c r="M3" s="34" t="s">
        <v>94</v>
      </c>
    </row>
    <row r="4" spans="1:13" s="7" customFormat="1">
      <c r="A4" s="11" t="s">
        <v>36</v>
      </c>
      <c r="B4" s="12" t="s">
        <v>2</v>
      </c>
      <c r="C4" s="27">
        <f>SUM(C5:C12)</f>
        <v>115333842.96000001</v>
      </c>
      <c r="D4" s="27">
        <f t="shared" ref="D4:K4" si="0">SUM(D5:D12)</f>
        <v>9414207.6900000013</v>
      </c>
      <c r="E4" s="27">
        <f t="shared" si="0"/>
        <v>8846756.0700000003</v>
      </c>
      <c r="F4" s="27">
        <f t="shared" si="0"/>
        <v>539000</v>
      </c>
      <c r="G4" s="27">
        <f t="shared" si="0"/>
        <v>-9999.9999999999964</v>
      </c>
      <c r="H4" s="27">
        <f t="shared" si="0"/>
        <v>1540652.87</v>
      </c>
      <c r="I4" s="27">
        <f t="shared" si="0"/>
        <v>-137697.87999999989</v>
      </c>
      <c r="J4" s="27">
        <f t="shared" si="0"/>
        <v>-1281213.1499999999</v>
      </c>
      <c r="K4" s="27">
        <f t="shared" si="0"/>
        <v>-1670983.0799999998</v>
      </c>
      <c r="L4" s="27">
        <f t="shared" ref="L4:M4" si="1">SUM(L5:L12)</f>
        <v>17240722.52</v>
      </c>
      <c r="M4" s="27">
        <f t="shared" si="1"/>
        <v>132574565.48000002</v>
      </c>
    </row>
    <row r="5" spans="1:13" ht="47.25">
      <c r="A5" s="13" t="s">
        <v>37</v>
      </c>
      <c r="B5" s="14" t="s">
        <v>3</v>
      </c>
      <c r="C5" s="26">
        <v>2227552.6</v>
      </c>
      <c r="D5" s="26">
        <v>376443</v>
      </c>
      <c r="E5" s="26"/>
      <c r="F5" s="3"/>
      <c r="G5" s="3"/>
      <c r="H5" s="3"/>
      <c r="I5" s="3"/>
      <c r="J5" s="3"/>
      <c r="K5" s="3"/>
      <c r="L5" s="3">
        <f>SUM(D5:K5)</f>
        <v>376443</v>
      </c>
      <c r="M5" s="10">
        <f>C5+L5</f>
        <v>2603995.6</v>
      </c>
    </row>
    <row r="6" spans="1:13" ht="63">
      <c r="A6" s="13" t="s">
        <v>38</v>
      </c>
      <c r="B6" s="14" t="s">
        <v>4</v>
      </c>
      <c r="C6" s="26">
        <v>2928809.61</v>
      </c>
      <c r="D6" s="26">
        <v>474942</v>
      </c>
      <c r="E6" s="26">
        <v>0</v>
      </c>
      <c r="F6" s="17"/>
      <c r="G6" s="3"/>
      <c r="H6" s="3"/>
      <c r="I6" s="3">
        <v>40000</v>
      </c>
      <c r="J6" s="3">
        <v>-26054.38</v>
      </c>
      <c r="K6" s="3"/>
      <c r="L6" s="3">
        <f t="shared" ref="L6:L44" si="2">SUM(D6:K6)</f>
        <v>488887.62</v>
      </c>
      <c r="M6" s="10">
        <f t="shared" ref="M6:M44" si="3">C6+L6</f>
        <v>3417697.23</v>
      </c>
    </row>
    <row r="7" spans="1:13" ht="89.25" customHeight="1">
      <c r="A7" s="13" t="s">
        <v>39</v>
      </c>
      <c r="B7" s="14" t="s">
        <v>5</v>
      </c>
      <c r="C7" s="26">
        <v>14436596.859999999</v>
      </c>
      <c r="D7" s="26">
        <v>1653275</v>
      </c>
      <c r="E7" s="26"/>
      <c r="F7" s="17"/>
      <c r="G7" s="3"/>
      <c r="H7" s="3"/>
      <c r="I7" s="3"/>
      <c r="J7" s="3"/>
      <c r="K7" s="3">
        <v>-64390.879999999997</v>
      </c>
      <c r="L7" s="3">
        <f t="shared" si="2"/>
        <v>1588884.12</v>
      </c>
      <c r="M7" s="10">
        <f t="shared" si="3"/>
        <v>16025480.98</v>
      </c>
    </row>
    <row r="8" spans="1:13">
      <c r="A8" s="13" t="s">
        <v>40</v>
      </c>
      <c r="B8" s="14" t="s">
        <v>6</v>
      </c>
      <c r="C8" s="26">
        <v>131468</v>
      </c>
      <c r="D8" s="26"/>
      <c r="E8" s="26"/>
      <c r="F8" s="3"/>
      <c r="G8" s="3"/>
      <c r="H8" s="3"/>
      <c r="I8" s="3"/>
      <c r="J8" s="3"/>
      <c r="K8" s="3"/>
      <c r="L8" s="3">
        <f t="shared" si="2"/>
        <v>0</v>
      </c>
      <c r="M8" s="10">
        <f t="shared" si="3"/>
        <v>131468</v>
      </c>
    </row>
    <row r="9" spans="1:13" ht="55.5" customHeight="1">
      <c r="A9" s="13" t="s">
        <v>41</v>
      </c>
      <c r="B9" s="14" t="s">
        <v>7</v>
      </c>
      <c r="C9" s="26">
        <v>16979902.420000002</v>
      </c>
      <c r="D9" s="26">
        <v>1212254.47</v>
      </c>
      <c r="E9" s="26"/>
      <c r="F9" s="3"/>
      <c r="G9" s="3"/>
      <c r="H9" s="3">
        <v>451000</v>
      </c>
      <c r="I9" s="3"/>
      <c r="J9" s="3">
        <v>-24400</v>
      </c>
      <c r="K9" s="3">
        <v>-629261.15</v>
      </c>
      <c r="L9" s="3">
        <f t="shared" si="2"/>
        <v>1009593.32</v>
      </c>
      <c r="M9" s="10">
        <f t="shared" si="3"/>
        <v>17989495.740000002</v>
      </c>
    </row>
    <row r="10" spans="1:13" ht="40.5" customHeight="1">
      <c r="A10" s="13" t="s">
        <v>42</v>
      </c>
      <c r="B10" s="14" t="s">
        <v>8</v>
      </c>
      <c r="C10" s="26">
        <v>0</v>
      </c>
      <c r="D10" s="26"/>
      <c r="E10" s="26"/>
      <c r="F10" s="3"/>
      <c r="G10" s="3"/>
      <c r="H10" s="3"/>
      <c r="I10" s="3"/>
      <c r="J10" s="3"/>
      <c r="K10" s="3"/>
      <c r="L10" s="3">
        <f t="shared" si="2"/>
        <v>0</v>
      </c>
      <c r="M10" s="10">
        <f t="shared" si="3"/>
        <v>0</v>
      </c>
    </row>
    <row r="11" spans="1:13" ht="57" customHeight="1">
      <c r="A11" s="13" t="s">
        <v>43</v>
      </c>
      <c r="B11" s="14" t="s">
        <v>9</v>
      </c>
      <c r="C11" s="26">
        <v>700000</v>
      </c>
      <c r="D11" s="26">
        <v>-10962.01</v>
      </c>
      <c r="E11" s="26">
        <v>8846756.0700000003</v>
      </c>
      <c r="F11" s="3">
        <v>39000</v>
      </c>
      <c r="G11" s="3">
        <v>-36705.06</v>
      </c>
      <c r="H11" s="3">
        <v>-225092.5</v>
      </c>
      <c r="I11" s="3">
        <v>-1661500.22</v>
      </c>
      <c r="J11" s="3">
        <v>-1257481.06</v>
      </c>
      <c r="K11" s="3">
        <v>-1240699.1299999999</v>
      </c>
      <c r="L11" s="3">
        <f t="shared" si="2"/>
        <v>4453316.0900000008</v>
      </c>
      <c r="M11" s="10">
        <f t="shared" si="3"/>
        <v>5153316.0900000008</v>
      </c>
    </row>
    <row r="12" spans="1:13" ht="46.5" customHeight="1">
      <c r="A12" s="13" t="s">
        <v>44</v>
      </c>
      <c r="B12" s="14" t="s">
        <v>10</v>
      </c>
      <c r="C12" s="26">
        <v>77929513.469999999</v>
      </c>
      <c r="D12" s="26">
        <v>5708255.2300000004</v>
      </c>
      <c r="E12" s="26"/>
      <c r="F12" s="17">
        <v>500000</v>
      </c>
      <c r="G12" s="3">
        <v>26705.06</v>
      </c>
      <c r="H12" s="3">
        <v>1314745.3700000001</v>
      </c>
      <c r="I12" s="3">
        <v>1483802.34</v>
      </c>
      <c r="J12" s="3">
        <v>26722.29</v>
      </c>
      <c r="K12" s="3">
        <v>263368.08</v>
      </c>
      <c r="L12" s="3">
        <f t="shared" si="2"/>
        <v>9323598.3699999992</v>
      </c>
      <c r="M12" s="10">
        <f t="shared" si="3"/>
        <v>87253111.840000004</v>
      </c>
    </row>
    <row r="13" spans="1:13" ht="31.5" customHeight="1">
      <c r="A13" s="11" t="s">
        <v>70</v>
      </c>
      <c r="B13" s="12" t="s">
        <v>71</v>
      </c>
      <c r="C13" s="27">
        <f>C14</f>
        <v>1037742</v>
      </c>
      <c r="D13" s="27">
        <f t="shared" ref="D13:K13" si="4">D14</f>
        <v>0</v>
      </c>
      <c r="E13" s="27">
        <f t="shared" si="4"/>
        <v>0</v>
      </c>
      <c r="F13" s="27">
        <f t="shared" si="4"/>
        <v>0</v>
      </c>
      <c r="G13" s="27">
        <f t="shared" si="4"/>
        <v>0</v>
      </c>
      <c r="H13" s="27">
        <f t="shared" si="4"/>
        <v>0</v>
      </c>
      <c r="I13" s="27">
        <f t="shared" si="4"/>
        <v>0</v>
      </c>
      <c r="J13" s="27">
        <f t="shared" si="4"/>
        <v>62640</v>
      </c>
      <c r="K13" s="27">
        <f t="shared" si="4"/>
        <v>0</v>
      </c>
      <c r="L13" s="27">
        <f t="shared" ref="L13:M13" si="5">L14</f>
        <v>62640</v>
      </c>
      <c r="M13" s="27">
        <f t="shared" si="5"/>
        <v>1100382</v>
      </c>
    </row>
    <row r="14" spans="1:13" ht="35.25" customHeight="1">
      <c r="A14" s="13" t="s">
        <v>72</v>
      </c>
      <c r="B14" s="14" t="s">
        <v>73</v>
      </c>
      <c r="C14" s="26">
        <v>1037742</v>
      </c>
      <c r="D14" s="26"/>
      <c r="E14" s="26"/>
      <c r="F14" s="17"/>
      <c r="G14" s="3"/>
      <c r="H14" s="3"/>
      <c r="I14" s="3"/>
      <c r="J14" s="3">
        <v>62640</v>
      </c>
      <c r="K14" s="3"/>
      <c r="L14" s="3">
        <f t="shared" si="2"/>
        <v>62640</v>
      </c>
      <c r="M14" s="10">
        <f t="shared" si="3"/>
        <v>1100382</v>
      </c>
    </row>
    <row r="15" spans="1:13" s="7" customFormat="1" ht="31.5">
      <c r="A15" s="11" t="s">
        <v>45</v>
      </c>
      <c r="B15" s="12" t="s">
        <v>11</v>
      </c>
      <c r="C15" s="27">
        <f>SUM(C16:C16)</f>
        <v>1906190</v>
      </c>
      <c r="D15" s="27">
        <f t="shared" ref="D15:K15" si="6">SUM(D16:D16)</f>
        <v>779600.01</v>
      </c>
      <c r="E15" s="27">
        <f t="shared" si="6"/>
        <v>39243.93</v>
      </c>
      <c r="F15" s="27">
        <f t="shared" si="6"/>
        <v>0</v>
      </c>
      <c r="G15" s="27">
        <f t="shared" si="6"/>
        <v>0</v>
      </c>
      <c r="H15" s="27">
        <f t="shared" si="6"/>
        <v>0</v>
      </c>
      <c r="I15" s="27">
        <f t="shared" si="6"/>
        <v>797233.9</v>
      </c>
      <c r="J15" s="27">
        <f t="shared" si="6"/>
        <v>57423867.899999999</v>
      </c>
      <c r="K15" s="27">
        <f t="shared" si="6"/>
        <v>24981217.140000001</v>
      </c>
      <c r="L15" s="27">
        <f t="shared" ref="L15:M15" si="7">SUM(L16:L16)</f>
        <v>84021162.879999995</v>
      </c>
      <c r="M15" s="27">
        <f t="shared" si="7"/>
        <v>85927352.879999995</v>
      </c>
    </row>
    <row r="16" spans="1:13" ht="82.5" customHeight="1">
      <c r="A16" s="13" t="s">
        <v>74</v>
      </c>
      <c r="B16" s="14" t="s">
        <v>82</v>
      </c>
      <c r="C16" s="26">
        <v>1906190</v>
      </c>
      <c r="D16" s="26">
        <v>779600.01</v>
      </c>
      <c r="E16" s="26">
        <v>39243.93</v>
      </c>
      <c r="F16" s="17"/>
      <c r="G16" s="3"/>
      <c r="H16" s="3"/>
      <c r="I16" s="3">
        <v>797233.9</v>
      </c>
      <c r="J16" s="3">
        <v>57423867.899999999</v>
      </c>
      <c r="K16" s="3">
        <v>24981217.140000001</v>
      </c>
      <c r="L16" s="3">
        <f t="shared" si="2"/>
        <v>84021162.879999995</v>
      </c>
      <c r="M16" s="10">
        <f t="shared" si="3"/>
        <v>85927352.879999995</v>
      </c>
    </row>
    <row r="17" spans="1:13" s="7" customFormat="1">
      <c r="A17" s="11" t="s">
        <v>46</v>
      </c>
      <c r="B17" s="12" t="s">
        <v>12</v>
      </c>
      <c r="C17" s="27">
        <f>SUM(C18:C22)</f>
        <v>36794089.719999999</v>
      </c>
      <c r="D17" s="27">
        <f t="shared" ref="D17:K17" si="8">SUM(D18:D22)</f>
        <v>3980000</v>
      </c>
      <c r="E17" s="27">
        <f t="shared" si="8"/>
        <v>1114434.1299999999</v>
      </c>
      <c r="F17" s="27">
        <f t="shared" si="8"/>
        <v>1557810.61</v>
      </c>
      <c r="G17" s="27">
        <f t="shared" si="8"/>
        <v>0</v>
      </c>
      <c r="H17" s="27">
        <f t="shared" si="8"/>
        <v>-1728527.44</v>
      </c>
      <c r="I17" s="27">
        <f t="shared" si="8"/>
        <v>6000</v>
      </c>
      <c r="J17" s="27">
        <f t="shared" si="8"/>
        <v>-1656845.08</v>
      </c>
      <c r="K17" s="27">
        <f t="shared" si="8"/>
        <v>0</v>
      </c>
      <c r="L17" s="27">
        <f t="shared" ref="L17:M17" si="9">SUM(L18:L22)</f>
        <v>3272872.2199999997</v>
      </c>
      <c r="M17" s="27">
        <f t="shared" si="9"/>
        <v>40066961.939999998</v>
      </c>
    </row>
    <row r="18" spans="1:13" ht="36.75" customHeight="1">
      <c r="A18" s="13" t="s">
        <v>47</v>
      </c>
      <c r="B18" s="14" t="s">
        <v>13</v>
      </c>
      <c r="C18" s="26">
        <v>193140.73</v>
      </c>
      <c r="D18" s="26"/>
      <c r="E18" s="26">
        <v>792895.34</v>
      </c>
      <c r="F18" s="17"/>
      <c r="G18" s="3"/>
      <c r="H18" s="3"/>
      <c r="I18" s="3"/>
      <c r="J18" s="3"/>
      <c r="K18" s="3"/>
      <c r="L18" s="3">
        <f t="shared" si="2"/>
        <v>792895.34</v>
      </c>
      <c r="M18" s="10">
        <f t="shared" si="3"/>
        <v>986036.07</v>
      </c>
    </row>
    <row r="19" spans="1:13">
      <c r="A19" s="13" t="s">
        <v>48</v>
      </c>
      <c r="B19" s="14" t="s">
        <v>14</v>
      </c>
      <c r="C19" s="26">
        <v>0</v>
      </c>
      <c r="D19" s="26"/>
      <c r="E19" s="26"/>
      <c r="F19" s="17"/>
      <c r="G19" s="3"/>
      <c r="H19" s="3"/>
      <c r="I19" s="3"/>
      <c r="J19" s="3"/>
      <c r="K19" s="3"/>
      <c r="L19" s="3">
        <f t="shared" si="2"/>
        <v>0</v>
      </c>
      <c r="M19" s="10">
        <f t="shared" si="3"/>
        <v>0</v>
      </c>
    </row>
    <row r="20" spans="1:13">
      <c r="A20" s="13" t="s">
        <v>49</v>
      </c>
      <c r="B20" s="14" t="s">
        <v>15</v>
      </c>
      <c r="C20" s="26">
        <v>3387.08</v>
      </c>
      <c r="D20" s="26"/>
      <c r="E20" s="26"/>
      <c r="F20" s="17"/>
      <c r="G20" s="3"/>
      <c r="H20" s="3"/>
      <c r="I20" s="3"/>
      <c r="J20" s="3"/>
      <c r="K20" s="3"/>
      <c r="L20" s="3">
        <f t="shared" si="2"/>
        <v>0</v>
      </c>
      <c r="M20" s="10">
        <f t="shared" si="3"/>
        <v>3387.08</v>
      </c>
    </row>
    <row r="21" spans="1:13" s="7" customFormat="1" ht="41.25" customHeight="1">
      <c r="A21" s="13" t="s">
        <v>50</v>
      </c>
      <c r="B21" s="14" t="s">
        <v>16</v>
      </c>
      <c r="C21" s="26">
        <v>34470000</v>
      </c>
      <c r="D21" s="26">
        <v>3980000</v>
      </c>
      <c r="E21" s="26">
        <v>321538.78999999998</v>
      </c>
      <c r="F21" s="17"/>
      <c r="G21" s="3"/>
      <c r="H21" s="3"/>
      <c r="I21" s="3"/>
      <c r="J21" s="3"/>
      <c r="K21" s="3"/>
      <c r="L21" s="3">
        <f t="shared" si="2"/>
        <v>4301538.79</v>
      </c>
      <c r="M21" s="10">
        <f t="shared" si="3"/>
        <v>38771538.789999999</v>
      </c>
    </row>
    <row r="22" spans="1:13" ht="47.25" customHeight="1">
      <c r="A22" s="13" t="s">
        <v>51</v>
      </c>
      <c r="B22" s="14" t="s">
        <v>17</v>
      </c>
      <c r="C22" s="26">
        <v>2127561.91</v>
      </c>
      <c r="D22" s="26"/>
      <c r="E22" s="26"/>
      <c r="F22" s="17">
        <v>1557810.61</v>
      </c>
      <c r="G22" s="3"/>
      <c r="H22" s="3">
        <v>-1728527.44</v>
      </c>
      <c r="I22" s="3">
        <v>6000</v>
      </c>
      <c r="J22" s="3">
        <v>-1656845.08</v>
      </c>
      <c r="K22" s="3"/>
      <c r="L22" s="3">
        <f t="shared" si="2"/>
        <v>-1821561.91</v>
      </c>
      <c r="M22" s="10">
        <f t="shared" si="3"/>
        <v>306000.00000000023</v>
      </c>
    </row>
    <row r="23" spans="1:13" s="7" customFormat="1" ht="18" customHeight="1">
      <c r="A23" s="11" t="s">
        <v>52</v>
      </c>
      <c r="B23" s="12" t="s">
        <v>18</v>
      </c>
      <c r="C23" s="27">
        <f>SUM(C24:C26)</f>
        <v>24552703.68</v>
      </c>
      <c r="D23" s="27">
        <f t="shared" ref="D23:K23" si="10">SUM(D24:D26)</f>
        <v>12510387.73</v>
      </c>
      <c r="E23" s="27">
        <f t="shared" si="10"/>
        <v>1824858.1100000003</v>
      </c>
      <c r="F23" s="27">
        <f t="shared" si="10"/>
        <v>10682897.600000001</v>
      </c>
      <c r="G23" s="27">
        <f t="shared" si="10"/>
        <v>0</v>
      </c>
      <c r="H23" s="27">
        <f t="shared" si="10"/>
        <v>4285549.97</v>
      </c>
      <c r="I23" s="27">
        <f t="shared" si="10"/>
        <v>-426528.1</v>
      </c>
      <c r="J23" s="27">
        <f t="shared" si="10"/>
        <v>-136152.53</v>
      </c>
      <c r="K23" s="27">
        <f t="shared" si="10"/>
        <v>-147548.43999999994</v>
      </c>
      <c r="L23" s="27">
        <f t="shared" ref="L23:M23" si="11">SUM(L24:L26)</f>
        <v>28593464.340000004</v>
      </c>
      <c r="M23" s="27">
        <f t="shared" si="11"/>
        <v>53146168.020000011</v>
      </c>
    </row>
    <row r="24" spans="1:13" ht="51" customHeight="1">
      <c r="A24" s="13" t="s">
        <v>53</v>
      </c>
      <c r="B24" s="14" t="s">
        <v>19</v>
      </c>
      <c r="C24" s="26">
        <v>1000000</v>
      </c>
      <c r="D24" s="26">
        <v>5910392.5300000003</v>
      </c>
      <c r="E24" s="26">
        <v>1497560.89</v>
      </c>
      <c r="F24" s="17"/>
      <c r="G24" s="3"/>
      <c r="H24" s="3">
        <v>2074957.92</v>
      </c>
      <c r="I24" s="3">
        <v>-665190.5</v>
      </c>
      <c r="J24" s="3">
        <v>2244.8000000000002</v>
      </c>
      <c r="K24" s="3"/>
      <c r="L24" s="3">
        <f t="shared" si="2"/>
        <v>8819965.6400000006</v>
      </c>
      <c r="M24" s="10">
        <f t="shared" si="3"/>
        <v>9819965.6400000006</v>
      </c>
    </row>
    <row r="25" spans="1:13" ht="21.75" customHeight="1">
      <c r="A25" s="13" t="s">
        <v>54</v>
      </c>
      <c r="B25" s="14" t="s">
        <v>20</v>
      </c>
      <c r="C25" s="26">
        <v>3212935.11</v>
      </c>
      <c r="D25" s="26">
        <v>0</v>
      </c>
      <c r="E25" s="26">
        <v>6993420</v>
      </c>
      <c r="F25" s="26">
        <v>10623088.800000001</v>
      </c>
      <c r="G25" s="3"/>
      <c r="H25" s="3">
        <v>2190592.0499999998</v>
      </c>
      <c r="I25" s="3"/>
      <c r="J25" s="3">
        <v>-12000</v>
      </c>
      <c r="K25" s="3">
        <v>1215475.94</v>
      </c>
      <c r="L25" s="3">
        <f t="shared" si="2"/>
        <v>21010576.790000003</v>
      </c>
      <c r="M25" s="10">
        <f t="shared" si="3"/>
        <v>24223511.900000002</v>
      </c>
    </row>
    <row r="26" spans="1:13" ht="43.5" customHeight="1">
      <c r="A26" s="13" t="s">
        <v>55</v>
      </c>
      <c r="B26" s="14" t="s">
        <v>21</v>
      </c>
      <c r="C26" s="26">
        <v>20339768.57</v>
      </c>
      <c r="D26" s="26">
        <v>6599995.2000000002</v>
      </c>
      <c r="E26" s="26">
        <v>-6666122.7800000003</v>
      </c>
      <c r="F26" s="17">
        <v>59808.800000000003</v>
      </c>
      <c r="G26" s="3"/>
      <c r="H26" s="3">
        <v>20000</v>
      </c>
      <c r="I26" s="3">
        <v>238662.39999999999</v>
      </c>
      <c r="J26" s="3">
        <v>-126397.33</v>
      </c>
      <c r="K26" s="3">
        <v>-1363024.38</v>
      </c>
      <c r="L26" s="3">
        <f t="shared" si="2"/>
        <v>-1237078.0899999999</v>
      </c>
      <c r="M26" s="10">
        <f t="shared" si="3"/>
        <v>19102690.48</v>
      </c>
    </row>
    <row r="27" spans="1:13" s="7" customFormat="1">
      <c r="A27" s="11" t="s">
        <v>56</v>
      </c>
      <c r="B27" s="12" t="s">
        <v>22</v>
      </c>
      <c r="C27" s="27">
        <f>SUM(C28:C32)</f>
        <v>315817617.5</v>
      </c>
      <c r="D27" s="27">
        <f t="shared" ref="D27:K27" si="12">SUM(D28:D32)</f>
        <v>8397658.7699999996</v>
      </c>
      <c r="E27" s="27">
        <f t="shared" si="12"/>
        <v>-1068515.5900000001</v>
      </c>
      <c r="F27" s="27">
        <f t="shared" si="12"/>
        <v>-11479708.210000001</v>
      </c>
      <c r="G27" s="27">
        <f t="shared" si="12"/>
        <v>0</v>
      </c>
      <c r="H27" s="27">
        <f t="shared" si="12"/>
        <v>1443644.2499999998</v>
      </c>
      <c r="I27" s="27">
        <f t="shared" si="12"/>
        <v>6087900.1400000006</v>
      </c>
      <c r="J27" s="27">
        <f t="shared" si="12"/>
        <v>2367776.9699999997</v>
      </c>
      <c r="K27" s="27">
        <f t="shared" si="12"/>
        <v>208343.44000000003</v>
      </c>
      <c r="L27" s="27">
        <f t="shared" ref="L27:M27" si="13">SUM(L28:L32)</f>
        <v>5957099.7699999996</v>
      </c>
      <c r="M27" s="27">
        <f t="shared" si="13"/>
        <v>321774717.26999998</v>
      </c>
    </row>
    <row r="28" spans="1:13" s="7" customFormat="1" ht="40.5" customHeight="1">
      <c r="A28" s="13" t="s">
        <v>57</v>
      </c>
      <c r="B28" s="14" t="s">
        <v>23</v>
      </c>
      <c r="C28" s="26">
        <v>66535169.68</v>
      </c>
      <c r="D28" s="26">
        <v>274330.81</v>
      </c>
      <c r="E28" s="26">
        <v>-302748</v>
      </c>
      <c r="F28" s="8">
        <v>-10758904.800000001</v>
      </c>
      <c r="G28" s="3"/>
      <c r="H28" s="3">
        <v>496424.71</v>
      </c>
      <c r="I28" s="3">
        <v>1676370.35</v>
      </c>
      <c r="J28" s="3">
        <v>144308.19</v>
      </c>
      <c r="K28" s="3">
        <v>91140</v>
      </c>
      <c r="L28" s="3">
        <f t="shared" si="2"/>
        <v>-8379078.7400000002</v>
      </c>
      <c r="M28" s="10">
        <f t="shared" si="3"/>
        <v>58156090.939999998</v>
      </c>
    </row>
    <row r="29" spans="1:13" ht="54.75" customHeight="1">
      <c r="A29" s="13" t="s">
        <v>58</v>
      </c>
      <c r="B29" s="14" t="s">
        <v>24</v>
      </c>
      <c r="C29" s="26">
        <v>210640203.77000001</v>
      </c>
      <c r="D29" s="26">
        <v>3128062.96</v>
      </c>
      <c r="E29" s="26">
        <v>-349635.58</v>
      </c>
      <c r="F29" s="17">
        <v>1179036.95</v>
      </c>
      <c r="G29" s="3"/>
      <c r="H29" s="3">
        <v>1353907.69</v>
      </c>
      <c r="I29" s="3">
        <v>5344245.03</v>
      </c>
      <c r="J29" s="3">
        <v>77000.600000000006</v>
      </c>
      <c r="K29" s="3">
        <v>-179915.49</v>
      </c>
      <c r="L29" s="3">
        <f t="shared" si="2"/>
        <v>10552702.16</v>
      </c>
      <c r="M29" s="10">
        <f t="shared" si="3"/>
        <v>221192905.93000001</v>
      </c>
    </row>
    <row r="30" spans="1:13">
      <c r="A30" s="13" t="s">
        <v>59</v>
      </c>
      <c r="B30" s="14" t="s">
        <v>25</v>
      </c>
      <c r="C30" s="26">
        <v>21623873.109999999</v>
      </c>
      <c r="D30" s="26"/>
      <c r="E30" s="26"/>
      <c r="F30" s="17"/>
      <c r="G30" s="3"/>
      <c r="H30" s="3">
        <v>6924.91</v>
      </c>
      <c r="I30" s="3">
        <v>-141275.44</v>
      </c>
      <c r="J30" s="3">
        <v>2400644.0099999998</v>
      </c>
      <c r="K30" s="3">
        <v>749.77</v>
      </c>
      <c r="L30" s="3">
        <f t="shared" si="2"/>
        <v>2267043.25</v>
      </c>
      <c r="M30" s="10">
        <f t="shared" si="3"/>
        <v>23890916.359999999</v>
      </c>
    </row>
    <row r="31" spans="1:13" ht="37.5" customHeight="1">
      <c r="A31" s="13" t="s">
        <v>60</v>
      </c>
      <c r="B31" s="14" t="s">
        <v>26</v>
      </c>
      <c r="C31" s="26">
        <v>1827787.5</v>
      </c>
      <c r="D31" s="26">
        <v>220000</v>
      </c>
      <c r="E31" s="26"/>
      <c r="F31" s="17">
        <v>170000</v>
      </c>
      <c r="G31" s="3"/>
      <c r="H31" s="3"/>
      <c r="I31" s="3">
        <v>-236560</v>
      </c>
      <c r="J31" s="3">
        <v>-255532.19</v>
      </c>
      <c r="K31" s="3">
        <v>104923.71</v>
      </c>
      <c r="L31" s="3">
        <f t="shared" si="2"/>
        <v>2831.5200000000041</v>
      </c>
      <c r="M31" s="10">
        <f t="shared" si="3"/>
        <v>1830619.02</v>
      </c>
    </row>
    <row r="32" spans="1:13" s="7" customFormat="1" ht="36.75" customHeight="1">
      <c r="A32" s="13" t="s">
        <v>61</v>
      </c>
      <c r="B32" s="14" t="s">
        <v>27</v>
      </c>
      <c r="C32" s="26">
        <v>15190583.439999999</v>
      </c>
      <c r="D32" s="26">
        <v>4775265</v>
      </c>
      <c r="E32" s="26">
        <v>-416132.01</v>
      </c>
      <c r="F32" s="17">
        <v>-2069840.36</v>
      </c>
      <c r="G32" s="3"/>
      <c r="H32" s="3">
        <v>-413613.06</v>
      </c>
      <c r="I32" s="3">
        <v>-554879.80000000005</v>
      </c>
      <c r="J32" s="3">
        <v>1356.36</v>
      </c>
      <c r="K32" s="3">
        <v>191445.45</v>
      </c>
      <c r="L32" s="3">
        <f t="shared" si="2"/>
        <v>1513601.5799999998</v>
      </c>
      <c r="M32" s="10">
        <f t="shared" si="3"/>
        <v>16704185.02</v>
      </c>
    </row>
    <row r="33" spans="1:13" s="7" customFormat="1">
      <c r="A33" s="11" t="s">
        <v>62</v>
      </c>
      <c r="B33" s="12" t="s">
        <v>28</v>
      </c>
      <c r="C33" s="27">
        <f>SUM(C34:C34)</f>
        <v>22806337.399999999</v>
      </c>
      <c r="D33" s="27">
        <f t="shared" ref="D33:K33" si="14">SUM(D34:D34)</f>
        <v>306492.12</v>
      </c>
      <c r="E33" s="27">
        <f t="shared" si="14"/>
        <v>1273913.69</v>
      </c>
      <c r="F33" s="27">
        <f t="shared" si="14"/>
        <v>0</v>
      </c>
      <c r="G33" s="27">
        <f t="shared" si="14"/>
        <v>0</v>
      </c>
      <c r="H33" s="27">
        <f t="shared" si="14"/>
        <v>1077606.57</v>
      </c>
      <c r="I33" s="27">
        <f t="shared" si="14"/>
        <v>1957177.33</v>
      </c>
      <c r="J33" s="27">
        <f t="shared" si="14"/>
        <v>0</v>
      </c>
      <c r="K33" s="27">
        <f t="shared" si="14"/>
        <v>-2000</v>
      </c>
      <c r="L33" s="27">
        <f t="shared" ref="L33:M33" si="15">SUM(L34:L34)</f>
        <v>4613189.71</v>
      </c>
      <c r="M33" s="27">
        <f t="shared" si="15"/>
        <v>27419527.109999999</v>
      </c>
    </row>
    <row r="34" spans="1:13" ht="31.5" customHeight="1">
      <c r="A34" s="13" t="s">
        <v>63</v>
      </c>
      <c r="B34" s="14" t="s">
        <v>29</v>
      </c>
      <c r="C34" s="26">
        <v>22806337.399999999</v>
      </c>
      <c r="D34" s="26">
        <v>306492.12</v>
      </c>
      <c r="E34" s="28">
        <v>1273913.69</v>
      </c>
      <c r="F34" s="17"/>
      <c r="G34" s="3"/>
      <c r="H34" s="3">
        <v>1077606.57</v>
      </c>
      <c r="I34" s="3">
        <v>1957177.33</v>
      </c>
      <c r="J34" s="3"/>
      <c r="K34" s="3">
        <v>-2000</v>
      </c>
      <c r="L34" s="3">
        <f t="shared" si="2"/>
        <v>4613189.71</v>
      </c>
      <c r="M34" s="10">
        <f t="shared" si="3"/>
        <v>27419527.109999999</v>
      </c>
    </row>
    <row r="35" spans="1:13" s="7" customFormat="1">
      <c r="A35" s="11" t="s">
        <v>64</v>
      </c>
      <c r="B35" s="12" t="s">
        <v>30</v>
      </c>
      <c r="C35" s="27">
        <f>SUM(C36:C38)</f>
        <v>40533674.640000001</v>
      </c>
      <c r="D35" s="27">
        <f t="shared" ref="D35:K35" si="16">SUM(D36:D38)</f>
        <v>-1792621.8699999999</v>
      </c>
      <c r="E35" s="27">
        <f t="shared" si="16"/>
        <v>0</v>
      </c>
      <c r="F35" s="27">
        <f t="shared" si="16"/>
        <v>217339.92</v>
      </c>
      <c r="G35" s="27">
        <f t="shared" si="16"/>
        <v>60000</v>
      </c>
      <c r="H35" s="27">
        <f t="shared" si="16"/>
        <v>12932.900000000001</v>
      </c>
      <c r="I35" s="27">
        <f t="shared" si="16"/>
        <v>76700</v>
      </c>
      <c r="J35" s="27">
        <f t="shared" si="16"/>
        <v>-3240603.16</v>
      </c>
      <c r="K35" s="27">
        <f t="shared" si="16"/>
        <v>-1718679.35</v>
      </c>
      <c r="L35" s="27">
        <f t="shared" ref="L35:M35" si="17">SUM(L36:L38)</f>
        <v>-6384931.5600000005</v>
      </c>
      <c r="M35" s="27">
        <f t="shared" si="17"/>
        <v>34148743.079999998</v>
      </c>
    </row>
    <row r="36" spans="1:13">
      <c r="A36" s="13" t="s">
        <v>65</v>
      </c>
      <c r="B36" s="14" t="s">
        <v>31</v>
      </c>
      <c r="C36" s="26">
        <v>760250</v>
      </c>
      <c r="D36" s="26">
        <v>458136</v>
      </c>
      <c r="E36" s="26"/>
      <c r="F36" s="17"/>
      <c r="G36" s="3"/>
      <c r="H36" s="3"/>
      <c r="I36" s="3"/>
      <c r="J36" s="3">
        <v>-102239.79</v>
      </c>
      <c r="K36" s="3"/>
      <c r="L36" s="3">
        <f t="shared" si="2"/>
        <v>355896.21</v>
      </c>
      <c r="M36" s="10">
        <f t="shared" si="3"/>
        <v>1116146.21</v>
      </c>
    </row>
    <row r="37" spans="1:13">
      <c r="A37" s="13" t="s">
        <v>66</v>
      </c>
      <c r="B37" s="14" t="s">
        <v>75</v>
      </c>
      <c r="C37" s="26">
        <v>3753163.23</v>
      </c>
      <c r="D37" s="26">
        <v>-912363.23</v>
      </c>
      <c r="E37" s="26"/>
      <c r="F37" s="17"/>
      <c r="G37" s="3">
        <v>60000</v>
      </c>
      <c r="H37" s="3">
        <v>60000</v>
      </c>
      <c r="I37" s="3">
        <v>76700</v>
      </c>
      <c r="J37" s="3">
        <v>-985907</v>
      </c>
      <c r="K37" s="3">
        <v>130000</v>
      </c>
      <c r="L37" s="3">
        <f t="shared" si="2"/>
        <v>-1571570.23</v>
      </c>
      <c r="M37" s="10">
        <f t="shared" si="3"/>
        <v>2181593</v>
      </c>
    </row>
    <row r="38" spans="1:13" s="7" customFormat="1">
      <c r="A38" s="13" t="s">
        <v>67</v>
      </c>
      <c r="B38" s="14" t="s">
        <v>32</v>
      </c>
      <c r="C38" s="26">
        <v>36020261.409999996</v>
      </c>
      <c r="D38" s="26">
        <v>-1338394.6399999999</v>
      </c>
      <c r="E38" s="26"/>
      <c r="F38" s="17">
        <v>217339.92</v>
      </c>
      <c r="G38" s="3"/>
      <c r="H38" s="3">
        <v>-47067.1</v>
      </c>
      <c r="I38" s="3"/>
      <c r="J38" s="3">
        <v>-2152456.37</v>
      </c>
      <c r="K38" s="3">
        <v>-1848679.35</v>
      </c>
      <c r="L38" s="3">
        <f t="shared" si="2"/>
        <v>-5169257.540000001</v>
      </c>
      <c r="M38" s="10">
        <f t="shared" si="3"/>
        <v>30851003.869999997</v>
      </c>
    </row>
    <row r="39" spans="1:13" s="7" customFormat="1">
      <c r="A39" s="13" t="s">
        <v>80</v>
      </c>
      <c r="B39" s="14" t="s">
        <v>81</v>
      </c>
      <c r="C39" s="26">
        <v>0</v>
      </c>
      <c r="D39" s="26"/>
      <c r="E39" s="26"/>
      <c r="F39" s="17"/>
      <c r="G39" s="3"/>
      <c r="H39" s="3"/>
      <c r="I39" s="3"/>
      <c r="J39" s="3"/>
      <c r="K39" s="3"/>
      <c r="L39" s="3">
        <f t="shared" si="2"/>
        <v>0</v>
      </c>
      <c r="M39" s="10">
        <f t="shared" si="3"/>
        <v>0</v>
      </c>
    </row>
    <row r="40" spans="1:13" s="7" customFormat="1">
      <c r="A40" s="11" t="s">
        <v>68</v>
      </c>
      <c r="B40" s="12" t="s">
        <v>33</v>
      </c>
      <c r="C40" s="27">
        <f>C41+C42</f>
        <v>5986956.1500000004</v>
      </c>
      <c r="D40" s="27">
        <f t="shared" ref="D40:K40" si="18">D41+D42</f>
        <v>6134555.2599999998</v>
      </c>
      <c r="E40" s="27">
        <f t="shared" si="18"/>
        <v>-400555.39</v>
      </c>
      <c r="F40" s="27">
        <f t="shared" si="18"/>
        <v>400555.39</v>
      </c>
      <c r="G40" s="27">
        <f t="shared" si="18"/>
        <v>-15000.01</v>
      </c>
      <c r="H40" s="27">
        <f t="shared" si="18"/>
        <v>0</v>
      </c>
      <c r="I40" s="27">
        <f t="shared" si="18"/>
        <v>-379555.39</v>
      </c>
      <c r="J40" s="27">
        <f t="shared" si="18"/>
        <v>-2279.69</v>
      </c>
      <c r="K40" s="27">
        <f t="shared" si="18"/>
        <v>-511445.65</v>
      </c>
      <c r="L40" s="27">
        <f t="shared" ref="L40:M40" si="19">L41+L42</f>
        <v>5226274.5199999996</v>
      </c>
      <c r="M40" s="27">
        <f t="shared" si="19"/>
        <v>11213230.669999998</v>
      </c>
    </row>
    <row r="41" spans="1:13" s="7" customFormat="1">
      <c r="A41" s="11" t="s">
        <v>84</v>
      </c>
      <c r="B41" s="21" t="s">
        <v>85</v>
      </c>
      <c r="C41" s="32">
        <v>876000</v>
      </c>
      <c r="D41" s="32"/>
      <c r="E41" s="32">
        <v>-400555.39</v>
      </c>
      <c r="F41" s="33"/>
      <c r="G41" s="23"/>
      <c r="H41" s="23"/>
      <c r="I41" s="23">
        <v>21000</v>
      </c>
      <c r="J41" s="23">
        <v>-76.040000000000006</v>
      </c>
      <c r="K41" s="23">
        <v>-11849.53</v>
      </c>
      <c r="L41" s="3">
        <f t="shared" si="2"/>
        <v>-391480.96</v>
      </c>
      <c r="M41" s="10">
        <f t="shared" si="3"/>
        <v>484519.04</v>
      </c>
    </row>
    <row r="42" spans="1:13" s="7" customFormat="1" ht="36.75" customHeight="1">
      <c r="A42" s="13" t="s">
        <v>69</v>
      </c>
      <c r="B42" s="21" t="s">
        <v>34</v>
      </c>
      <c r="C42" s="29">
        <v>5110956.1500000004</v>
      </c>
      <c r="D42" s="29">
        <v>6134555.2599999998</v>
      </c>
      <c r="E42" s="29"/>
      <c r="F42" s="22">
        <v>400555.39</v>
      </c>
      <c r="G42" s="23">
        <v>-15000.01</v>
      </c>
      <c r="H42" s="23"/>
      <c r="I42" s="23">
        <v>-400555.39</v>
      </c>
      <c r="J42" s="23">
        <v>-2203.65</v>
      </c>
      <c r="K42" s="23">
        <v>-499596.12</v>
      </c>
      <c r="L42" s="3">
        <f t="shared" si="2"/>
        <v>5617755.4799999995</v>
      </c>
      <c r="M42" s="10">
        <f t="shared" si="3"/>
        <v>10728711.629999999</v>
      </c>
    </row>
    <row r="43" spans="1:13" s="7" customFormat="1" ht="50.45" customHeight="1">
      <c r="A43" s="20" t="s">
        <v>76</v>
      </c>
      <c r="B43" s="24" t="s">
        <v>77</v>
      </c>
      <c r="C43" s="30">
        <f>C44</f>
        <v>2500000</v>
      </c>
      <c r="D43" s="30"/>
      <c r="E43" s="30"/>
      <c r="F43" s="18"/>
      <c r="G43" s="6"/>
      <c r="H43" s="6"/>
      <c r="I43" s="6"/>
      <c r="J43" s="6"/>
      <c r="K43" s="6"/>
      <c r="L43" s="30">
        <f t="shared" ref="L43:M43" si="20">L44</f>
        <v>952864.46</v>
      </c>
      <c r="M43" s="30">
        <f t="shared" si="20"/>
        <v>3452864.46</v>
      </c>
    </row>
    <row r="44" spans="1:13" s="7" customFormat="1" ht="37.9" customHeight="1">
      <c r="A44" s="19" t="s">
        <v>78</v>
      </c>
      <c r="B44" s="25" t="s">
        <v>79</v>
      </c>
      <c r="C44" s="31">
        <v>2500000</v>
      </c>
      <c r="D44" s="31"/>
      <c r="E44" s="31"/>
      <c r="F44" s="17"/>
      <c r="G44" s="3"/>
      <c r="H44" s="3"/>
      <c r="I44" s="3">
        <v>420000</v>
      </c>
      <c r="J44" s="3"/>
      <c r="K44" s="3">
        <v>532864.46</v>
      </c>
      <c r="L44" s="3">
        <f t="shared" si="2"/>
        <v>952864.46</v>
      </c>
      <c r="M44" s="10">
        <f t="shared" si="3"/>
        <v>3452864.46</v>
      </c>
    </row>
    <row r="45" spans="1:13" s="7" customFormat="1">
      <c r="A45" s="4"/>
      <c r="B45" s="5" t="s">
        <v>35</v>
      </c>
      <c r="C45" s="6">
        <f>C4+C13+C15+C17+C23+C27+C33+C35+C40+C43</f>
        <v>567269154.04999995</v>
      </c>
      <c r="D45" s="6">
        <f t="shared" ref="D45:K45" si="21">D4+D13+D15+D17+D23+D27+D33+D35+D40+D43</f>
        <v>39730279.710000001</v>
      </c>
      <c r="E45" s="6">
        <f t="shared" si="21"/>
        <v>11630134.949999997</v>
      </c>
      <c r="F45" s="6">
        <f t="shared" si="21"/>
        <v>1917895.31</v>
      </c>
      <c r="G45" s="6">
        <f t="shared" si="21"/>
        <v>34999.99</v>
      </c>
      <c r="H45" s="6">
        <f t="shared" si="21"/>
        <v>6631859.1200000001</v>
      </c>
      <c r="I45" s="6">
        <f t="shared" si="21"/>
        <v>7981230.0000000009</v>
      </c>
      <c r="J45" s="6">
        <f t="shared" si="21"/>
        <v>53537191.260000005</v>
      </c>
      <c r="K45" s="6">
        <f t="shared" si="21"/>
        <v>21138904.060000002</v>
      </c>
      <c r="L45" s="6">
        <f t="shared" ref="L45:M45" si="22">L4+L13+L15+L17+L23+L27+L33+L35+L40+L43</f>
        <v>143555358.86000001</v>
      </c>
      <c r="M45" s="6">
        <f t="shared" si="22"/>
        <v>710824512.91000009</v>
      </c>
    </row>
    <row r="47" spans="1:13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</row>
    <row r="48" spans="1:13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</row>
    <row r="49" spans="1:13" ht="23.2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</row>
    <row r="50" spans="1:13" ht="20.2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</row>
    <row r="51" spans="1:13" ht="57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</row>
    <row r="52" spans="1:13">
      <c r="C52" s="16"/>
      <c r="D52" s="16"/>
    </row>
  </sheetData>
  <mergeCells count="6">
    <mergeCell ref="A51:M51"/>
    <mergeCell ref="A1:M1"/>
    <mergeCell ref="A47:M47"/>
    <mergeCell ref="A48:M48"/>
    <mergeCell ref="A49:M49"/>
    <mergeCell ref="A50:M50"/>
  </mergeCells>
  <pageMargins left="0.70866141732283472" right="0.17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2023-04-26T23:39:43Z</dcterms:modified>
</cp:coreProperties>
</file>